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60" windowHeight="8070" activeTab="0"/>
  </bookViews>
  <sheets>
    <sheet name="属性" sheetId="1" r:id="rId1"/>
    <sheet name="資金計画" sheetId="2" r:id="rId2"/>
    <sheet name="長期内訳" sheetId="3" r:id="rId3"/>
    <sheet name="長期内訳 (2)" sheetId="4" state="hidden" r:id="rId4"/>
    <sheet name="長期収支" sheetId="5" r:id="rId5"/>
  </sheets>
  <definedNames>
    <definedName name="_Fill" hidden="1">#REF!</definedName>
    <definedName name="_Order1" hidden="1">255</definedName>
    <definedName name="_xlnm.Print_Area" localSheetId="1">'資金計画'!$A$4:$U$81</definedName>
    <definedName name="_xlnm.Print_Area" localSheetId="0">'属性'!$A$1:$P$47</definedName>
    <definedName name="_xlnm.Print_Area" localSheetId="4">'長期収支'!$A$4:$S$53</definedName>
    <definedName name="_xlnm.Print_Area" localSheetId="2">'長期内訳'!$A$4:$AC$51</definedName>
  </definedNames>
  <calcPr fullCalcOnLoad="1"/>
</workbook>
</file>

<file path=xl/comments1.xml><?xml version="1.0" encoding="utf-8"?>
<comments xmlns="http://schemas.openxmlformats.org/spreadsheetml/2006/main">
  <authors>
    <author>株式会社青森銀行</author>
  </authors>
  <commentList>
    <comment ref="E9" authorId="0">
      <text>
        <r>
          <rPr>
            <sz val="11"/>
            <rFont val="ＭＳ Ｐゴシック"/>
            <family val="3"/>
          </rPr>
          <t>西暦年</t>
        </r>
      </text>
    </comment>
    <comment ref="E10" authorId="0">
      <text>
        <r>
          <rPr>
            <sz val="11"/>
            <rFont val="ＭＳ Ｐゴシック"/>
            <family val="3"/>
          </rPr>
          <t>西暦年</t>
        </r>
      </text>
    </comment>
    <comment ref="E11" authorId="0">
      <text>
        <r>
          <rPr>
            <sz val="11"/>
            <rFont val="ＭＳ Ｐゴシック"/>
            <family val="3"/>
          </rPr>
          <t>西暦年</t>
        </r>
      </text>
    </comment>
    <comment ref="E14" authorId="0">
      <text>
        <r>
          <rPr>
            <sz val="11"/>
            <rFont val="ＭＳ Ｐゴシック"/>
            <family val="3"/>
          </rPr>
          <t>西暦年</t>
        </r>
      </text>
    </comment>
  </commentList>
</comments>
</file>

<file path=xl/comments2.xml><?xml version="1.0" encoding="utf-8"?>
<comments xmlns="http://schemas.openxmlformats.org/spreadsheetml/2006/main">
  <authors>
    <author>株式会社青森銀行</author>
  </authors>
  <commentList>
    <comment ref="K2" authorId="0">
      <text>
        <r>
          <rPr>
            <sz val="11"/>
            <color indexed="9"/>
            <rFont val="ＭＳ Ｐゴシック"/>
            <family val="3"/>
          </rPr>
          <t>上部に本件の貸出（２明細まで登録可能）の情報を登録します。
　　金額…（実行予定金額）、期間、金利、初年月数…（実行後の今期の残月数）
　　右側の金額欄に補正額（＋、－可能）を登録することにより、返済額を補正することが可能です。
下部に既存の貸出（１０明細まで登録可能）の情報を登録します。
　　金融機関名、金額…（前期末残高）、期間…（残期間）、金利
　　右側の金額欄に補正額（＋、－可能）を登録することにより、返済額を補正することが可能です。　　</t>
        </r>
      </text>
    </comment>
    <comment ref="F37" authorId="0">
      <text>
        <r>
          <rPr>
            <sz val="11"/>
            <rFont val="ＭＳ Ｐゴシック"/>
            <family val="3"/>
          </rPr>
          <t>前期末の融資の残高を登録します。</t>
        </r>
      </text>
    </comment>
    <comment ref="F38" authorId="0">
      <text>
        <r>
          <rPr>
            <sz val="11"/>
            <rFont val="ＭＳ Ｐゴシック"/>
            <family val="3"/>
          </rPr>
          <t>前期末の融資の残高を登録します。</t>
        </r>
      </text>
    </comment>
    <comment ref="F39" authorId="0">
      <text>
        <r>
          <rPr>
            <sz val="11"/>
            <rFont val="ＭＳ Ｐゴシック"/>
            <family val="3"/>
          </rPr>
          <t>前期末の融資の残高を登録します。</t>
        </r>
      </text>
    </comment>
    <comment ref="F40" authorId="0">
      <text>
        <r>
          <rPr>
            <sz val="11"/>
            <rFont val="ＭＳ Ｐゴシック"/>
            <family val="3"/>
          </rPr>
          <t>前期末の融資の残高を登録します。</t>
        </r>
      </text>
    </comment>
    <comment ref="F41" authorId="0">
      <text>
        <r>
          <rPr>
            <sz val="11"/>
            <rFont val="ＭＳ Ｐゴシック"/>
            <family val="3"/>
          </rPr>
          <t>前期末の融資の残高を登録します。</t>
        </r>
      </text>
    </comment>
    <comment ref="F42" authorId="0">
      <text>
        <r>
          <rPr>
            <sz val="11"/>
            <rFont val="ＭＳ Ｐゴシック"/>
            <family val="3"/>
          </rPr>
          <t>前期末の融資の残高を登録します。</t>
        </r>
      </text>
    </comment>
    <comment ref="F43" authorId="0">
      <text>
        <r>
          <rPr>
            <sz val="11"/>
            <rFont val="ＭＳ Ｐゴシック"/>
            <family val="3"/>
          </rPr>
          <t>前期末の融資の残高を登録します。</t>
        </r>
      </text>
    </comment>
    <comment ref="F44" authorId="0">
      <text>
        <r>
          <rPr>
            <sz val="11"/>
            <rFont val="ＭＳ Ｐゴシック"/>
            <family val="3"/>
          </rPr>
          <t>前期末の融資の残高を登録します。</t>
        </r>
      </text>
    </comment>
    <comment ref="F45" authorId="0">
      <text>
        <r>
          <rPr>
            <sz val="11"/>
            <rFont val="ＭＳ Ｐゴシック"/>
            <family val="3"/>
          </rPr>
          <t>前期末の融資の残高を登録します。</t>
        </r>
      </text>
    </comment>
    <comment ref="F46" authorId="0">
      <text>
        <r>
          <rPr>
            <sz val="11"/>
            <rFont val="ＭＳ Ｐゴシック"/>
            <family val="3"/>
          </rPr>
          <t>前期末の融資の残高を登録します。</t>
        </r>
      </text>
    </comment>
    <comment ref="F11" authorId="0">
      <text>
        <r>
          <rPr>
            <sz val="11"/>
            <rFont val="ＭＳ Ｐゴシック"/>
            <family val="3"/>
          </rPr>
          <t>融資予定額を登録します。</t>
        </r>
      </text>
    </comment>
    <comment ref="F12" authorId="0">
      <text>
        <r>
          <rPr>
            <sz val="11"/>
            <rFont val="ＭＳ Ｐゴシック"/>
            <family val="3"/>
          </rPr>
          <t>融資予定額を登録します。</t>
        </r>
      </text>
    </comment>
    <comment ref="K1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1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1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1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1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1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1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1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1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1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1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1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1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1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1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1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1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1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1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1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37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37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37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37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37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37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37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37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37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37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38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38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38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38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38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38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38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38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38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38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39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39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39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39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39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39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39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39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39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39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40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40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40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40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40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40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40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40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40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40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4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4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4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4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4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4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4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4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4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41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4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4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4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4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4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4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4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4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4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42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43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43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43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43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43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43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43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43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43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43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44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44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44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44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44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44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44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44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44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44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45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45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45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45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45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45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45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45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45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45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K46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L46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M46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N46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O46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P46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Q46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R46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S46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T46" authorId="0">
      <text>
        <r>
          <rPr>
            <sz val="11"/>
            <rFont val="ＭＳ Ｐゴシック"/>
            <family val="3"/>
          </rPr>
          <t>返済額の補正額を登録します。
プラスマイナス可能</t>
        </r>
      </text>
    </comment>
    <comment ref="I11" authorId="0">
      <text>
        <r>
          <rPr>
            <sz val="11"/>
            <rFont val="ＭＳ Ｐゴシック"/>
            <family val="3"/>
          </rPr>
          <t>融資実行後の今期残期間を登録します。</t>
        </r>
      </text>
    </comment>
    <comment ref="I12" authorId="0">
      <text>
        <r>
          <rPr>
            <sz val="11"/>
            <rFont val="ＭＳ Ｐゴシック"/>
            <family val="3"/>
          </rPr>
          <t>融資実行後の今期残期間を登録します。</t>
        </r>
      </text>
    </comment>
  </commentList>
</comments>
</file>

<file path=xl/comments3.xml><?xml version="1.0" encoding="utf-8"?>
<comments xmlns="http://schemas.openxmlformats.org/spreadsheetml/2006/main">
  <authors>
    <author>株式会社青森銀行</author>
  </authors>
  <commentList>
    <comment ref="F16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G8" authorId="0">
      <text>
        <r>
          <rPr>
            <sz val="11"/>
            <rFont val="ＭＳ Ｐゴシック"/>
            <family val="3"/>
          </rPr>
          <t>売上高を登録します。</t>
        </r>
      </text>
    </comment>
    <comment ref="H8" authorId="0">
      <text>
        <r>
          <rPr>
            <sz val="11"/>
            <rFont val="ＭＳ Ｐゴシック"/>
            <family val="3"/>
          </rPr>
          <t>売上高を登録します。</t>
        </r>
      </text>
    </comment>
    <comment ref="I8" authorId="0">
      <text>
        <r>
          <rPr>
            <sz val="11"/>
            <rFont val="ＭＳ Ｐゴシック"/>
            <family val="3"/>
          </rPr>
          <t>売上高を登録します。</t>
        </r>
      </text>
    </comment>
    <comment ref="F17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18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19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20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21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22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23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26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37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38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39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40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41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42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43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44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45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46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49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J2" authorId="0">
      <text>
        <r>
          <rPr>
            <sz val="11"/>
            <color indexed="9"/>
            <rFont val="ＭＳ Ｐゴシック"/>
            <family val="3"/>
          </rPr>
          <t>①実績の売上高、原価内訳、販管費内訳を登録します。
②原価内訳、販管費内訳について変動費・固定費用の確認をします。必要に応じて修正します。
　変動費…売上の増減に伴い変動する経費
　変動費…売上の増減に伴い変動する経費
③売上高の増加率の予想を登録します。
④「シミュレーション結果登録」ボタンをクリックします。
⑤原価内訳、販管費内訳のシミュレーション結果を確認します。必要に応じて修正します。
⑥原価内訳、販管費の減価償却額の予定を登録します。　</t>
        </r>
      </text>
    </comment>
    <comment ref="K1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1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1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1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1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1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1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1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1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1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1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1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1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1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1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1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1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1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1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1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1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1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1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1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1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1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1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1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1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1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1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1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1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1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1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1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1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1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1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1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2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2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2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2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2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2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2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2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2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2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2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2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2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2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2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2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2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2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2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2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2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2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2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2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2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2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2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2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2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2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2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2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2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2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2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2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2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2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2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2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2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2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2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2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2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2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2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2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2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2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3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3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3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3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3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3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3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3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3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37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3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3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3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3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3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3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3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3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3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38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3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3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3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3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3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3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3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3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3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3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4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4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4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4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4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4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4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4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4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40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4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4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4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4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4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4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4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4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4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41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4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4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4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4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4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4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4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4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4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4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4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4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4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4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4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4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4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4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4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4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44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44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44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44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44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44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44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44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44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44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45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45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45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45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45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45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45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45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45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45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4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4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4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4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4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4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4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4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4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46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4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4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4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4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4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4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4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4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4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49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3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3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3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3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3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3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3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3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3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32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K3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M3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O3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Q3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S3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U3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W3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Y3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A3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AC33" authorId="0">
      <text>
        <r>
          <rPr>
            <sz val="11"/>
            <rFont val="ＭＳ Ｐゴシック"/>
            <family val="3"/>
          </rPr>
          <t xml:space="preserve">「シミュレーション結果登録」ボタンのクリックにより自動登録されますが、修正可能です。
・固定費の場合：前期と同額
・変動費の場合：前期の額×（１＋売上増加率）
</t>
        </r>
        <r>
          <rPr>
            <sz val="11"/>
            <color indexed="10"/>
            <rFont val="ＭＳ Ｐゴシック"/>
            <family val="3"/>
          </rPr>
          <t>※シミュレーション結果と異なる場合[*]表示されます。</t>
        </r>
      </text>
    </comment>
    <comment ref="F32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F33" authorId="0">
      <text>
        <r>
          <rPr>
            <sz val="11"/>
            <rFont val="ＭＳ Ｐゴシック"/>
            <family val="3"/>
          </rPr>
          <t>変動費・固定費を選択します。
　変動費：売上の増減により変動する経費
　固定費：売上の増減に係わらない一定の経費</t>
        </r>
      </text>
    </comment>
    <comment ref="J9" authorId="0">
      <text>
        <r>
          <rPr>
            <sz val="11"/>
            <rFont val="ＭＳ Ｐゴシック"/>
            <family val="3"/>
          </rPr>
          <t>売上高の前年比増加率を登録します。</t>
        </r>
      </text>
    </comment>
    <comment ref="L9" authorId="0">
      <text>
        <r>
          <rPr>
            <sz val="11"/>
            <rFont val="ＭＳ Ｐゴシック"/>
            <family val="3"/>
          </rPr>
          <t>売上高の前年比増加率を登録します。</t>
        </r>
      </text>
    </comment>
    <comment ref="N9" authorId="0">
      <text>
        <r>
          <rPr>
            <sz val="11"/>
            <rFont val="ＭＳ Ｐゴシック"/>
            <family val="3"/>
          </rPr>
          <t>売上高の前年比増加率を登録します。</t>
        </r>
      </text>
    </comment>
    <comment ref="P9" authorId="0">
      <text>
        <r>
          <rPr>
            <sz val="11"/>
            <rFont val="ＭＳ Ｐゴシック"/>
            <family val="3"/>
          </rPr>
          <t>売上高の前年比増加率を登録します。</t>
        </r>
      </text>
    </comment>
    <comment ref="R9" authorId="0">
      <text>
        <r>
          <rPr>
            <sz val="11"/>
            <rFont val="ＭＳ Ｐゴシック"/>
            <family val="3"/>
          </rPr>
          <t>売上高の前年比増加率を登録します。</t>
        </r>
      </text>
    </comment>
    <comment ref="T9" authorId="0">
      <text>
        <r>
          <rPr>
            <sz val="11"/>
            <rFont val="ＭＳ Ｐゴシック"/>
            <family val="3"/>
          </rPr>
          <t>売上高の前年比増加率を登録します。</t>
        </r>
      </text>
    </comment>
    <comment ref="V9" authorId="0">
      <text>
        <r>
          <rPr>
            <sz val="11"/>
            <rFont val="ＭＳ Ｐゴシック"/>
            <family val="3"/>
          </rPr>
          <t>売上高の前年比増加率を登録します。</t>
        </r>
      </text>
    </comment>
    <comment ref="X9" authorId="0">
      <text>
        <r>
          <rPr>
            <sz val="11"/>
            <rFont val="ＭＳ Ｐゴシック"/>
            <family val="3"/>
          </rPr>
          <t>売上高の前年比増加率を登録します。</t>
        </r>
      </text>
    </comment>
    <comment ref="Z9" authorId="0">
      <text>
        <r>
          <rPr>
            <sz val="11"/>
            <rFont val="ＭＳ Ｐゴシック"/>
            <family val="3"/>
          </rPr>
          <t>売上高の前年比増加率を登録します。</t>
        </r>
      </text>
    </comment>
    <comment ref="AB9" authorId="0">
      <text>
        <r>
          <rPr>
            <sz val="11"/>
            <rFont val="ＭＳ Ｐゴシック"/>
            <family val="3"/>
          </rPr>
          <t>売上高の前年比増加率を登録します。</t>
        </r>
      </text>
    </comment>
  </commentList>
</comments>
</file>

<file path=xl/comments5.xml><?xml version="1.0" encoding="utf-8"?>
<comments xmlns="http://schemas.openxmlformats.org/spreadsheetml/2006/main">
  <authors>
    <author>株式会社青森銀行</author>
  </authors>
  <commentList>
    <comment ref="J2" authorId="0">
      <text>
        <r>
          <rPr>
            <sz val="11"/>
            <color indexed="9"/>
            <rFont val="ＭＳ Ｐゴシック"/>
            <family val="3"/>
          </rPr>
          <t>実績の営業外収益、営業外費用、内既貸支払利息、法人税、配当金、既貸返済、不足分調達額を登録します。
予定の営業外収益、営業外費用、法人税、配当金、不足分調達額を登録します。</t>
        </r>
      </text>
    </comment>
  </commentList>
</comments>
</file>

<file path=xl/sharedStrings.xml><?xml version="1.0" encoding="utf-8"?>
<sst xmlns="http://schemas.openxmlformats.org/spreadsheetml/2006/main" count="452" uniqueCount="233">
  <si>
    <t>【長 期 収 支 予 想 表 （内訳）】</t>
  </si>
  <si>
    <t xml:space="preserve">          予                               想</t>
  </si>
  <si>
    <t xml:space="preserve"> 当期製商品仕入</t>
  </si>
  <si>
    <t>(販管費内訳)</t>
  </si>
  <si>
    <t>【長 期 収 支 予 想 表】</t>
  </si>
  <si>
    <t xml:space="preserve"> </t>
  </si>
  <si>
    <t xml:space="preserve"> 売　　上　　高</t>
  </si>
  <si>
    <t xml:space="preserve"> (前年比増加率 %)</t>
  </si>
  <si>
    <t>損</t>
  </si>
  <si>
    <t xml:space="preserve"> 売  上  原  価</t>
  </si>
  <si>
    <t xml:space="preserve"> 総    利    益</t>
  </si>
  <si>
    <t xml:space="preserve"> (総 利 益 率  %)</t>
  </si>
  <si>
    <t xml:space="preserve"> 販    管    費</t>
  </si>
  <si>
    <t xml:space="preserve"> (販 管 比 率  %)</t>
  </si>
  <si>
    <t>益</t>
  </si>
  <si>
    <t xml:space="preserve"> 営  業  利  益</t>
  </si>
  <si>
    <t xml:space="preserve"> 営 業 外 収 益</t>
  </si>
  <si>
    <t xml:space="preserve"> 営 業 外 費 用</t>
  </si>
  <si>
    <t>経  常  利  益</t>
  </si>
  <si>
    <t>調</t>
  </si>
  <si>
    <t>整</t>
  </si>
  <si>
    <t xml:space="preserve"> 償 還 可 能 利 益</t>
  </si>
  <si>
    <t>返</t>
  </si>
  <si>
    <t xml:space="preserve"> 本 件 返 済</t>
  </si>
  <si>
    <t>済</t>
  </si>
  <si>
    <t xml:space="preserve"> 既 貸 返 済</t>
  </si>
  <si>
    <t xml:space="preserve">       計</t>
  </si>
  <si>
    <t>過   不   足</t>
  </si>
  <si>
    <t>不</t>
  </si>
  <si>
    <t xml:space="preserve"> 増          資</t>
  </si>
  <si>
    <t>足</t>
  </si>
  <si>
    <t xml:space="preserve"> 資  産  売  却</t>
  </si>
  <si>
    <t>金</t>
  </si>
  <si>
    <t xml:space="preserve"> 借    入    金</t>
  </si>
  <si>
    <t xml:space="preserve"> 預  金  取  崩</t>
  </si>
  <si>
    <t>達</t>
  </si>
  <si>
    <t xml:space="preserve"> そ    の    他</t>
  </si>
  <si>
    <t>長</t>
  </si>
  <si>
    <t>期</t>
  </si>
  <si>
    <t>借</t>
  </si>
  <si>
    <t>入</t>
  </si>
  <si>
    <t xml:space="preserve"> 実       績</t>
  </si>
  <si>
    <t xml:space="preserve">  売　　上　　高</t>
  </si>
  <si>
    <t xml:space="preserve">  売  上  原  価</t>
  </si>
  <si>
    <t xml:space="preserve">  総    利    益</t>
  </si>
  <si>
    <t xml:space="preserve">  販    管    費</t>
  </si>
  <si>
    <t>(製造原価､工事原価内訳)</t>
  </si>
  <si>
    <t xml:space="preserve"> 外 注 加 工 費</t>
  </si>
  <si>
    <t xml:space="preserve"> 燃 料 動 力 費</t>
  </si>
  <si>
    <t xml:space="preserve"> 賃借料リース料</t>
  </si>
  <si>
    <t xml:space="preserve"> 租  税  公  課</t>
  </si>
  <si>
    <t xml:space="preserve"> 減 価 償 却 費</t>
  </si>
  <si>
    <t xml:space="preserve"> ＋期首仕掛品</t>
  </si>
  <si>
    <t xml:space="preserve"> △期末仕掛品</t>
  </si>
  <si>
    <t xml:space="preserve"> 人    件    費</t>
  </si>
  <si>
    <t xml:space="preserve"> 販 売 手 数 料</t>
  </si>
  <si>
    <t xml:space="preserve"> 荷   造   運   賃</t>
  </si>
  <si>
    <t xml:space="preserve"> 車両燃料費</t>
  </si>
  <si>
    <t xml:space="preserve"> 広告宣伝費</t>
  </si>
  <si>
    <t xml:space="preserve"> 交際費</t>
  </si>
  <si>
    <t xml:space="preserve"> 賃借料・リース料</t>
  </si>
  <si>
    <t xml:space="preserve"> 外注加工費</t>
  </si>
  <si>
    <t xml:space="preserve"> 研究開発費</t>
  </si>
  <si>
    <t xml:space="preserve"> 租税公課</t>
  </si>
  <si>
    <t xml:space="preserve"> 合        計</t>
  </si>
  <si>
    <t xml:space="preserve"> 実       績</t>
  </si>
  <si>
    <t xml:space="preserve"> (内 新貸支払利息)</t>
  </si>
  <si>
    <t>-</t>
  </si>
  <si>
    <t>－</t>
  </si>
  <si>
    <t xml:space="preserve"> (内 既貸支払利息)</t>
  </si>
  <si>
    <t>-</t>
  </si>
  <si>
    <t>－</t>
  </si>
  <si>
    <t>金額</t>
  </si>
  <si>
    <t>残</t>
  </si>
  <si>
    <t>高</t>
  </si>
  <si>
    <t>推</t>
  </si>
  <si>
    <t>移</t>
  </si>
  <si>
    <t>長期借入</t>
  </si>
  <si>
    <t xml:space="preserve"> 作 成 日</t>
  </si>
  <si>
    <t>-</t>
  </si>
  <si>
    <t xml:space="preserve"> 顧客名</t>
  </si>
  <si>
    <t xml:space="preserve"> 店名</t>
  </si>
  <si>
    <t>年</t>
  </si>
  <si>
    <t>月</t>
  </si>
  <si>
    <t>日</t>
  </si>
  <si>
    <t xml:space="preserve"> 荷  造  運  賃</t>
  </si>
  <si>
    <t xml:space="preserve"> 交    際    費</t>
  </si>
  <si>
    <t xml:space="preserve"> 経    費    計</t>
  </si>
  <si>
    <t xml:space="preserve"> 当期総製造費用</t>
  </si>
  <si>
    <t xml:space="preserve"> 減 価 償 却 費(本件)</t>
  </si>
  <si>
    <t>変動費</t>
  </si>
  <si>
    <t>(製造原価､工事原価内訳)</t>
  </si>
  <si>
    <t xml:space="preserve"> 材    料    費</t>
  </si>
  <si>
    <t xml:space="preserve"> 労    務    費</t>
  </si>
  <si>
    <t xml:space="preserve"> 外 注 加 工 費</t>
  </si>
  <si>
    <t xml:space="preserve"> 燃 料 動 力 費</t>
  </si>
  <si>
    <t xml:space="preserve"> 賃借料リース料</t>
  </si>
  <si>
    <t xml:space="preserve"> 租  税  公  課</t>
  </si>
  <si>
    <t>-</t>
  </si>
  <si>
    <t xml:space="preserve"> 減 価 償 却 費</t>
  </si>
  <si>
    <t xml:space="preserve"> そ    の    他</t>
  </si>
  <si>
    <t xml:space="preserve"> その他経費</t>
  </si>
  <si>
    <t xml:space="preserve"> 合        計</t>
  </si>
  <si>
    <t>固定費</t>
  </si>
  <si>
    <t>*</t>
  </si>
  <si>
    <t>金額</t>
  </si>
  <si>
    <t>－</t>
  </si>
  <si>
    <t>-</t>
  </si>
  <si>
    <t>期間</t>
  </si>
  <si>
    <t>金利</t>
  </si>
  <si>
    <t>初年</t>
  </si>
  <si>
    <t>月返済額</t>
  </si>
  <si>
    <t>(年)</t>
  </si>
  <si>
    <t>(％)</t>
  </si>
  <si>
    <t>月数</t>
  </si>
  <si>
    <t>補</t>
  </si>
  <si>
    <t>正</t>
  </si>
  <si>
    <t>計</t>
  </si>
  <si>
    <t>後</t>
  </si>
  <si>
    <t>算</t>
  </si>
  <si>
    <t>試</t>
  </si>
  <si>
    <t>返</t>
  </si>
  <si>
    <t>済</t>
  </si>
  <si>
    <t>額</t>
  </si>
  <si>
    <t>残</t>
  </si>
  <si>
    <t>高</t>
  </si>
  <si>
    <t>利</t>
  </si>
  <si>
    <t>息</t>
  </si>
  <si>
    <t xml:space="preserve"> 本件</t>
  </si>
  <si>
    <t xml:space="preserve"> 本件</t>
  </si>
  <si>
    <t xml:space="preserve"> 本 件 </t>
  </si>
  <si>
    <t xml:space="preserve"> 本 件</t>
  </si>
  <si>
    <t>利息</t>
  </si>
  <si>
    <t>残高</t>
  </si>
  <si>
    <t>試算</t>
  </si>
  <si>
    <t>補正</t>
  </si>
  <si>
    <t>既</t>
  </si>
  <si>
    <t>貸</t>
  </si>
  <si>
    <t>期間</t>
  </si>
  <si>
    <t>金利</t>
  </si>
  <si>
    <t>以降</t>
  </si>
  <si>
    <t>作成日：</t>
  </si>
  <si>
    <t>単位：</t>
  </si>
  <si>
    <t>店名：</t>
  </si>
  <si>
    <t>取引先名：</t>
  </si>
  <si>
    <t xml:space="preserve"> 決算期(前期)</t>
  </si>
  <si>
    <t>Aomori Bank</t>
  </si>
  <si>
    <t>　　金額…（実行予定金額）、期間、金利、初年月数…（実行後の今期の残月数）</t>
  </si>
  <si>
    <t>　　金融機関名、金額…（前期末残高）、期間…（残期間）、金利</t>
  </si>
  <si>
    <t>　　右側の金額欄に補正額（＋、－可能）を登録することにより、返済額を補正することが可能です。</t>
  </si>
  <si>
    <t>①実績の売上高、原価内訳、販管費内訳を登録します。</t>
  </si>
  <si>
    <t>　変動費…売上の増減に伴い変動する経費</t>
  </si>
  <si>
    <t>　固定費…売上の増減に係わらない一定の経費</t>
  </si>
  <si>
    <t>③売上高の増加率の予想を登録します。</t>
  </si>
  <si>
    <t>④「シミュレーション結果登録」ボタンをクリックします。</t>
  </si>
  <si>
    <t>②原価内訳、販管費内訳について変動費・固定費用の確認をします。必要に応じて修正します。</t>
  </si>
  <si>
    <t>⑤原価内訳、販管費内訳のシミュレーション結果を確認します。必要に応じて修正します。</t>
  </si>
  <si>
    <t>１．「属性」シートについて</t>
  </si>
  <si>
    <t>３．「長期内訳」シートについて</t>
  </si>
  <si>
    <t>４．「長期収支」シートについて</t>
  </si>
  <si>
    <t>⑥原価内訳、販管費の減価償却額の予定を登録します。</t>
  </si>
  <si>
    <t>予定の営業外収益、営業外費用、法人税、配当金、不足分調達額を登録します。</t>
  </si>
  <si>
    <t xml:space="preserve"> 車 両 燃 料 費</t>
  </si>
  <si>
    <t xml:space="preserve"> 広 告 宣 伝 費</t>
  </si>
  <si>
    <t xml:space="preserve"> 交     際     費</t>
  </si>
  <si>
    <t xml:space="preserve"> 研 究 開 発 費</t>
  </si>
  <si>
    <t xml:space="preserve"> そ の 他 経 費</t>
  </si>
  <si>
    <t xml:space="preserve"> 荷  造  運  賃</t>
  </si>
  <si>
    <t xml:space="preserve"> 人     件     費</t>
  </si>
  <si>
    <t xml:space="preserve"> 材     料     費</t>
  </si>
  <si>
    <t xml:space="preserve"> 労     務     費</t>
  </si>
  <si>
    <t xml:space="preserve"> 交     際     費</t>
  </si>
  <si>
    <t xml:space="preserve"> そ     の     他</t>
  </si>
  <si>
    <t xml:space="preserve"> 経     費     計</t>
  </si>
  <si>
    <t xml:space="preserve">  (前年比増加率 %)</t>
  </si>
  <si>
    <t xml:space="preserve">  (総 利 益 率  %)</t>
  </si>
  <si>
    <t xml:space="preserve">  (販 管 比 率  %)</t>
  </si>
  <si>
    <t>残存</t>
  </si>
  <si>
    <t>金融機関</t>
  </si>
  <si>
    <t>２．「資金計画」シートについて</t>
  </si>
  <si>
    <t>本 件</t>
  </si>
  <si>
    <t>既 貸</t>
  </si>
  <si>
    <t>【資 金 計 画】</t>
  </si>
  <si>
    <t>作業手順</t>
  </si>
  <si>
    <t>実績の営業外収益、営業外費用、内既貸支払利息、法人税、配当金、既貸返済、不足分調達額を登録します。</t>
  </si>
  <si>
    <t>長期収支作成手順</t>
  </si>
  <si>
    <t xml:space="preserve"> (+) 本 件 減 価 償 却</t>
  </si>
  <si>
    <t xml:space="preserve"> (+) 既 設 減 価 償 却</t>
  </si>
  <si>
    <t xml:space="preserve"> (-) 法  人  税</t>
  </si>
  <si>
    <t xml:space="preserve"> (-) 配  当  金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</si>
  <si>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</si>
  <si>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</si>
  <si>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</si>
  <si>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</si>
  <si>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</si>
  <si>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</si>
  <si>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</si>
  <si>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</si>
  <si>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</si>
  <si>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</si>
  <si>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</si>
  <si>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</si>
  <si>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本件A</t>
  </si>
  <si>
    <t>本件B</t>
  </si>
  <si>
    <t>既貸C</t>
  </si>
  <si>
    <t>既貸D</t>
  </si>
  <si>
    <t>既貸E</t>
  </si>
  <si>
    <t>既貸F</t>
  </si>
  <si>
    <t>既貸G</t>
  </si>
  <si>
    <t>既貸H</t>
  </si>
  <si>
    <t>既貸I</t>
  </si>
  <si>
    <t>既貸J</t>
  </si>
  <si>
    <t>既貸K</t>
  </si>
  <si>
    <t>既貸L</t>
  </si>
  <si>
    <t>金融機関</t>
  </si>
  <si>
    <t>計</t>
  </si>
  <si>
    <t>-</t>
  </si>
  <si>
    <t xml:space="preserve"> 入力単位</t>
  </si>
  <si>
    <t xml:space="preserve"> 決算期(前々期)</t>
  </si>
  <si>
    <t xml:space="preserve"> 決算期(前々々期)</t>
  </si>
  <si>
    <t>決算期は前期のみ必須です。</t>
  </si>
  <si>
    <t>顧客名、店名、入力単位、決算期（実績連続３期）、作成日を登録します。</t>
  </si>
  <si>
    <t>上部に本件の貸出（２明細まで登録可能）の情報を登録します。</t>
  </si>
  <si>
    <t>下部に既存の貸出（１０明細まで登録可能）の情報を登録します。</t>
  </si>
  <si>
    <t xml:space="preserve"> 当期製品製造原価計</t>
  </si>
  <si>
    <t>　その他</t>
  </si>
  <si>
    <t>　その他売上原価計</t>
  </si>
  <si>
    <t>売上原価計</t>
  </si>
  <si>
    <t xml:space="preserve"> 製商品仕入高</t>
  </si>
  <si>
    <t>長 期 収 支 予 想 表</t>
  </si>
  <si>
    <t xml:space="preserve">  製商品仕入高</t>
  </si>
  <si>
    <t xml:space="preserve">  その他</t>
  </si>
  <si>
    <t xml:space="preserve"> その他売上原価計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</si>
</sst>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&quot;\&quot;#,##0.00_);[Red]\(&quot;\&quot;#,##0.00\)"/>
    <numFmt numFmtId="178" formatCode="#,##0_ ;[Red]\-#,##0\ "/>
    <numFmt numFmtId="179" formatCode="#,##0.0;[Red]\-#,##0.0"/>
    <numFmt numFmtId="180" formatCode="0_);[Red]\(0\)"/>
    <numFmt numFmtId="181" formatCode="#,##0_);[Red]\(#,##0\)"/>
    <numFmt numFmtId="182" formatCode="yy/mm/dd"/>
    <numFmt numFmtId="183" formatCode="#,##0.000;[Red]\-#,##0.000"/>
    <numFmt numFmtId="184" formatCode="[$-411]ge/m;@"/>
    <numFmt numFmtId="185" formatCode="\(0.0%\);[Red]\(\-0.0%\)"/>
    <numFmt numFmtId="186" formatCode="\(0.0%\);[Red]\(\-0.0%\);\-"/>
    <numFmt numFmtId="187" formatCode="#,##0.000_ ;[Red]\-#,##0.000\ "/>
    <numFmt numFmtId="188" formatCode="#,##0_ "/>
    <numFmt numFmtId="189" formatCode="\ #,##0;[Red]&quot;▲&quot;\ #,##0"/>
    <numFmt numFmtId="190" formatCode="\ #,##0.00;[Red]&quot;▲&quot;\ #,##0.00"/>
    <numFmt numFmtId="191" formatCode="0.00_ "/>
    <numFmt numFmtId="192" formatCode="#,##0.0_ ;[Red]\-#,##0.0\ "/>
    <numFmt numFmtId="193" formatCode="#,##0.00_ "/>
    <numFmt numFmtId="194" formatCode="#,##0.0_ "/>
    <numFmt numFmtId="195" formatCode="#,##0.00_);[Red]\(#,##0.00\)"/>
    <numFmt numFmtId="196" formatCode="0.0%"/>
    <numFmt numFmtId="197" formatCode="0.0"/>
    <numFmt numFmtId="198" formatCode="0.000"/>
    <numFmt numFmtId="199" formatCode="0_ "/>
    <numFmt numFmtId="200" formatCode="General;;\-"/>
    <numFmt numFmtId="201" formatCode="[&lt;=999]000;[&lt;=9999]000\-00;000\-0000"/>
    <numFmt numFmtId="202" formatCode="#,##0.0000;[Red]\-#,##0.0000"/>
    <numFmt numFmtId="203" formatCode="#,##0.00000;[Red]\-#,##0.00000"/>
    <numFmt numFmtId="204" formatCode="#,##0.000000;[Red]\-#,##0.000000"/>
    <numFmt numFmtId="205" formatCode="#,##0.0000000;[Red]\-#,##0.0000000"/>
    <numFmt numFmtId="206" formatCode="#,##0.00000000;[Red]\-#,##0.00000000"/>
    <numFmt numFmtId="207" formatCode="#,##0.000000000;[Red]\-#,##0.000000000"/>
    <numFmt numFmtId="208" formatCode="[$-411]ggge&quot;年&quot;m&quot;月&quot;d&quot;日&quot;;@"/>
    <numFmt numFmtId="209" formatCode="&quot;\&quot;#,##0.000;[Red]&quot;\&quot;\-#,##0.000"/>
    <numFmt numFmtId="210" formatCode="#,##0.00_ ;[Red]\-#,##0.00\ "/>
    <numFmt numFmtId="211" formatCode="\(0.00%\);[Red]\(\-0.00%\);\-"/>
    <numFmt numFmtId="212" formatCode="\(0.000%\);[Red]\(\-0.000%\);\-"/>
    <numFmt numFmtId="213" formatCode="\(0.0000%\);[Red]\(\-0.0000%\);\-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color indexed="17"/>
      <name val="ＭＳ Ｐ明朝"/>
      <family val="1"/>
    </font>
    <font>
      <sz val="7"/>
      <name val="ＭＳ 明朝"/>
      <family val="1"/>
    </font>
    <font>
      <sz val="14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sz val="14"/>
      <color indexed="16"/>
      <name val="ＭＳ Ｐ明朝"/>
      <family val="1"/>
    </font>
    <font>
      <sz val="14"/>
      <color indexed="60"/>
      <name val="ＭＳ Ｐ明朝"/>
      <family val="1"/>
    </font>
    <font>
      <sz val="11"/>
      <color indexed="37"/>
      <name val="Century"/>
      <family val="1"/>
    </font>
    <font>
      <sz val="14"/>
      <color indexed="18"/>
      <name val="ＭＳ Ｐ明朝"/>
      <family val="1"/>
    </font>
    <font>
      <sz val="14"/>
      <name val="ＭＳ Ｐゴシック"/>
      <family val="3"/>
    </font>
    <font>
      <sz val="12"/>
      <color indexed="18"/>
      <name val="ＭＳ Ｐ明朝"/>
      <family val="1"/>
    </font>
    <font>
      <sz val="12"/>
      <name val="ＭＳ Ｐ明朝"/>
      <family val="1"/>
    </font>
    <font>
      <sz val="12"/>
      <color indexed="12"/>
      <name val="ＭＳ Ｐ明朝"/>
      <family val="1"/>
    </font>
    <font>
      <b/>
      <sz val="12"/>
      <color indexed="18"/>
      <name val="ＭＳ Ｐ明朝"/>
      <family val="1"/>
    </font>
    <font>
      <sz val="12"/>
      <color indexed="8"/>
      <name val="ＭＳ Ｐ明朝"/>
      <family val="1"/>
    </font>
    <font>
      <sz val="14"/>
      <color indexed="12"/>
      <name val="ＭＳ Ｐ明朝"/>
      <family val="1"/>
    </font>
    <font>
      <sz val="14"/>
      <color indexed="12"/>
      <name val="ＭＳ 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4"/>
      <color indexed="17"/>
      <name val="ＭＳ Ｐ明朝"/>
      <family val="1"/>
    </font>
    <font>
      <sz val="11"/>
      <color indexed="18"/>
      <name val="ＭＳ Ｐ明朝"/>
      <family val="1"/>
    </font>
    <font>
      <sz val="14"/>
      <color indexed="18"/>
      <name val="ＭＳ 明朝"/>
      <family val="1"/>
    </font>
    <font>
      <b/>
      <sz val="14"/>
      <color indexed="60"/>
      <name val="ＭＳ Ｐ明朝"/>
      <family val="1"/>
    </font>
    <font>
      <sz val="14"/>
      <color indexed="60"/>
      <name val="ＭＳ 明朝"/>
      <family val="1"/>
    </font>
    <font>
      <sz val="12"/>
      <color indexed="37"/>
      <name val="Century"/>
      <family val="1"/>
    </font>
    <font>
      <b/>
      <sz val="10"/>
      <color indexed="18"/>
      <name val="ＭＳ Ｐゴシック"/>
      <family val="3"/>
    </font>
    <font>
      <sz val="12"/>
      <color indexed="9"/>
      <name val="ＭＳ Ｐ明朝"/>
      <family val="1"/>
    </font>
    <font>
      <sz val="11"/>
      <color indexed="9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sz val="12"/>
      <color indexed="10"/>
      <name val="ＭＳ Ｐ明朝"/>
      <family val="1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8"/>
        <bgColor indexed="64"/>
      </patternFill>
    </fill>
  </fills>
  <borders count="1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hair"/>
      <bottom style="hair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double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1" fontId="21" fillId="0" borderId="0">
      <alignment/>
      <protection/>
    </xf>
    <xf numFmtId="0" fontId="21" fillId="0" borderId="0">
      <alignment/>
      <protection/>
    </xf>
    <xf numFmtId="1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77">
    <xf numFmtId="0" fontId="0" fillId="0" borderId="0" xfId="0" applyAlignment="1">
      <alignment/>
    </xf>
    <xf numFmtId="14" fontId="29" fillId="0" borderId="0" xfId="0" applyNumberFormat="1" applyFont="1" applyFill="1" applyBorder="1" applyAlignment="1" applyProtection="1">
      <alignment horizontal="right"/>
      <protection/>
    </xf>
    <xf numFmtId="0" fontId="35" fillId="0" borderId="0" xfId="0" applyFont="1" applyAlignment="1">
      <alignment/>
    </xf>
    <xf numFmtId="1" fontId="36" fillId="23" borderId="10" xfId="65" applyNumberFormat="1" applyFont="1" applyFill="1" applyBorder="1" applyAlignment="1" applyProtection="1">
      <alignment horizontal="left"/>
      <protection/>
    </xf>
    <xf numFmtId="1" fontId="36" fillId="23" borderId="11" xfId="65" applyNumberFormat="1" applyFont="1" applyFill="1" applyBorder="1" applyAlignment="1" applyProtection="1">
      <alignment horizontal="left"/>
      <protection/>
    </xf>
    <xf numFmtId="1" fontId="36" fillId="23" borderId="12" xfId="65" applyNumberFormat="1" applyFont="1" applyFill="1" applyBorder="1" applyAlignment="1" applyProtection="1">
      <alignment horizontal="left"/>
      <protection/>
    </xf>
    <xf numFmtId="0" fontId="36" fillId="23" borderId="13" xfId="0" applyFont="1" applyFill="1" applyBorder="1" applyAlignment="1" applyProtection="1">
      <alignment/>
      <protection/>
    </xf>
    <xf numFmtId="0" fontId="36" fillId="23" borderId="10" xfId="0" applyFont="1" applyFill="1" applyBorder="1" applyAlignment="1" applyProtection="1">
      <alignment/>
      <protection/>
    </xf>
    <xf numFmtId="0" fontId="36" fillId="23" borderId="14" xfId="0" applyFont="1" applyFill="1" applyBorder="1" applyAlignment="1" applyProtection="1">
      <alignment/>
      <protection/>
    </xf>
    <xf numFmtId="0" fontId="36" fillId="23" borderId="12" xfId="0" applyFont="1" applyFill="1" applyBorder="1" applyAlignment="1" applyProtection="1">
      <alignment/>
      <protection/>
    </xf>
    <xf numFmtId="0" fontId="36" fillId="23" borderId="11" xfId="0" applyFont="1" applyFill="1" applyBorder="1" applyAlignment="1" applyProtection="1">
      <alignment/>
      <protection/>
    </xf>
    <xf numFmtId="0" fontId="36" fillId="23" borderId="15" xfId="0" applyFont="1" applyFill="1" applyBorder="1" applyAlignment="1" applyProtection="1">
      <alignment horizontal="left"/>
      <protection/>
    </xf>
    <xf numFmtId="0" fontId="36" fillId="23" borderId="14" xfId="0" applyFont="1" applyFill="1" applyBorder="1" applyAlignment="1" applyProtection="1">
      <alignment horizontal="left"/>
      <protection/>
    </xf>
    <xf numFmtId="0" fontId="36" fillId="23" borderId="11" xfId="0" applyFont="1" applyFill="1" applyBorder="1" applyAlignment="1" applyProtection="1">
      <alignment horizontal="left"/>
      <protection/>
    </xf>
    <xf numFmtId="0" fontId="36" fillId="23" borderId="16" xfId="0" applyFont="1" applyFill="1" applyBorder="1" applyAlignment="1" applyProtection="1">
      <alignment horizontal="left"/>
      <protection/>
    </xf>
    <xf numFmtId="1" fontId="21" fillId="0" borderId="0" xfId="65">
      <alignment/>
      <protection/>
    </xf>
    <xf numFmtId="1" fontId="21" fillId="0" borderId="0" xfId="65" applyFont="1">
      <alignment/>
      <protection/>
    </xf>
    <xf numFmtId="1" fontId="36" fillId="23" borderId="17" xfId="65" applyNumberFormat="1" applyFont="1" applyFill="1" applyBorder="1" applyAlignment="1" applyProtection="1">
      <alignment horizontal="left"/>
      <protection/>
    </xf>
    <xf numFmtId="1" fontId="37" fillId="23" borderId="18" xfId="65" applyNumberFormat="1" applyFont="1" applyFill="1" applyBorder="1" applyProtection="1">
      <alignment/>
      <protection/>
    </xf>
    <xf numFmtId="1" fontId="36" fillId="23" borderId="11" xfId="65" applyNumberFormat="1" applyFont="1" applyFill="1" applyBorder="1" applyProtection="1">
      <alignment/>
      <protection/>
    </xf>
    <xf numFmtId="1" fontId="36" fillId="23" borderId="19" xfId="65" applyNumberFormat="1" applyFont="1" applyFill="1" applyBorder="1" applyAlignment="1" applyProtection="1">
      <alignment horizontal="left"/>
      <protection/>
    </xf>
    <xf numFmtId="1" fontId="37" fillId="23" borderId="20" xfId="65" applyNumberFormat="1" applyFont="1" applyFill="1" applyBorder="1" applyProtection="1">
      <alignment/>
      <protection/>
    </xf>
    <xf numFmtId="1" fontId="36" fillId="23" borderId="11" xfId="65" applyNumberFormat="1" applyFont="1" applyFill="1" applyBorder="1" applyAlignment="1" applyProtection="1">
      <alignment horizontal="center"/>
      <protection/>
    </xf>
    <xf numFmtId="1" fontId="36" fillId="23" borderId="21" xfId="65" applyNumberFormat="1" applyFont="1" applyFill="1" applyBorder="1" applyAlignment="1" applyProtection="1">
      <alignment horizontal="left"/>
      <protection/>
    </xf>
    <xf numFmtId="1" fontId="37" fillId="23" borderId="22" xfId="65" applyNumberFormat="1" applyFont="1" applyFill="1" applyBorder="1" applyProtection="1">
      <alignment/>
      <protection/>
    </xf>
    <xf numFmtId="1" fontId="36" fillId="23" borderId="23" xfId="65" applyNumberFormat="1" applyFont="1" applyFill="1" applyBorder="1" applyProtection="1">
      <alignment/>
      <protection/>
    </xf>
    <xf numFmtId="1" fontId="36" fillId="23" borderId="24" xfId="65" applyNumberFormat="1" applyFont="1" applyFill="1" applyBorder="1" applyAlignment="1" applyProtection="1">
      <alignment horizontal="left"/>
      <protection/>
    </xf>
    <xf numFmtId="1" fontId="37" fillId="23" borderId="25" xfId="65" applyNumberFormat="1" applyFont="1" applyFill="1" applyBorder="1" applyProtection="1">
      <alignment/>
      <protection/>
    </xf>
    <xf numFmtId="1" fontId="36" fillId="23" borderId="26" xfId="65" applyNumberFormat="1" applyFont="1" applyFill="1" applyBorder="1" applyAlignment="1" applyProtection="1">
      <alignment horizontal="left"/>
      <protection/>
    </xf>
    <xf numFmtId="1" fontId="37" fillId="23" borderId="27" xfId="65" applyNumberFormat="1" applyFont="1" applyFill="1" applyBorder="1" applyProtection="1">
      <alignment/>
      <protection/>
    </xf>
    <xf numFmtId="1" fontId="36" fillId="23" borderId="28" xfId="65" applyNumberFormat="1" applyFont="1" applyFill="1" applyBorder="1" applyProtection="1">
      <alignment/>
      <protection/>
    </xf>
    <xf numFmtId="1" fontId="36" fillId="23" borderId="29" xfId="65" applyNumberFormat="1" applyFont="1" applyFill="1" applyBorder="1" applyAlignment="1" applyProtection="1">
      <alignment horizontal="left"/>
      <protection/>
    </xf>
    <xf numFmtId="1" fontId="37" fillId="23" borderId="30" xfId="65" applyNumberFormat="1" applyFont="1" applyFill="1" applyBorder="1" applyProtection="1">
      <alignment/>
      <protection/>
    </xf>
    <xf numFmtId="1" fontId="37" fillId="23" borderId="31" xfId="65" applyNumberFormat="1" applyFont="1" applyFill="1" applyBorder="1" applyProtection="1">
      <alignment/>
      <protection/>
    </xf>
    <xf numFmtId="1" fontId="36" fillId="23" borderId="32" xfId="65" applyNumberFormat="1" applyFont="1" applyFill="1" applyBorder="1" applyAlignment="1" applyProtection="1">
      <alignment horizontal="center"/>
      <protection/>
    </xf>
    <xf numFmtId="1" fontId="36" fillId="23" borderId="33" xfId="65" applyNumberFormat="1" applyFont="1" applyFill="1" applyBorder="1" applyAlignment="1" applyProtection="1">
      <alignment horizontal="center"/>
      <protection/>
    </xf>
    <xf numFmtId="0" fontId="28" fillId="21" borderId="0" xfId="61" applyFont="1" applyFill="1" applyBorder="1" applyProtection="1">
      <alignment/>
      <protection/>
    </xf>
    <xf numFmtId="0" fontId="43" fillId="21" borderId="0" xfId="61" applyFont="1" applyFill="1" applyBorder="1" applyAlignment="1" applyProtection="1">
      <alignment horizontal="right"/>
      <protection/>
    </xf>
    <xf numFmtId="38" fontId="37" fillId="0" borderId="34" xfId="49" applyFont="1" applyFill="1" applyBorder="1" applyAlignment="1" applyProtection="1">
      <alignment shrinkToFit="1"/>
      <protection locked="0"/>
    </xf>
    <xf numFmtId="38" fontId="37" fillId="0" borderId="17" xfId="49" applyFont="1" applyFill="1" applyBorder="1" applyAlignment="1" applyProtection="1">
      <alignment shrinkToFit="1"/>
      <protection locked="0"/>
    </xf>
    <xf numFmtId="38" fontId="37" fillId="0" borderId="18" xfId="49" applyFont="1" applyFill="1" applyBorder="1" applyAlignment="1">
      <alignment/>
    </xf>
    <xf numFmtId="38" fontId="37" fillId="0" borderId="35" xfId="49" applyFont="1" applyFill="1" applyBorder="1" applyAlignment="1" applyProtection="1">
      <alignment shrinkToFit="1"/>
      <protection locked="0"/>
    </xf>
    <xf numFmtId="38" fontId="37" fillId="0" borderId="19" xfId="49" applyFont="1" applyFill="1" applyBorder="1" applyAlignment="1" applyProtection="1">
      <alignment shrinkToFit="1"/>
      <protection locked="0"/>
    </xf>
    <xf numFmtId="38" fontId="37" fillId="0" borderId="20" xfId="49" applyFont="1" applyFill="1" applyBorder="1" applyAlignment="1">
      <alignment/>
    </xf>
    <xf numFmtId="38" fontId="37" fillId="0" borderId="36" xfId="49" applyFont="1" applyFill="1" applyBorder="1" applyAlignment="1">
      <alignment/>
    </xf>
    <xf numFmtId="38" fontId="36" fillId="0" borderId="37" xfId="49" applyFont="1" applyFill="1" applyBorder="1" applyAlignment="1" applyProtection="1">
      <alignment horizontal="right"/>
      <protection/>
    </xf>
    <xf numFmtId="38" fontId="37" fillId="0" borderId="35" xfId="49" applyFont="1" applyFill="1" applyBorder="1" applyAlignment="1" applyProtection="1">
      <alignment horizontal="right" shrinkToFit="1"/>
      <protection locked="0"/>
    </xf>
    <xf numFmtId="38" fontId="37" fillId="0" borderId="19" xfId="49" applyFont="1" applyFill="1" applyBorder="1" applyAlignment="1" applyProtection="1">
      <alignment horizontal="right" shrinkToFit="1"/>
      <protection/>
    </xf>
    <xf numFmtId="38" fontId="36" fillId="0" borderId="38" xfId="49" applyFont="1" applyFill="1" applyBorder="1" applyAlignment="1" applyProtection="1">
      <alignment horizontal="right"/>
      <protection/>
    </xf>
    <xf numFmtId="38" fontId="37" fillId="0" borderId="0" xfId="49" applyFont="1" applyFill="1" applyBorder="1" applyAlignment="1" applyProtection="1">
      <alignment horizontal="right" shrinkToFit="1"/>
      <protection locked="0"/>
    </xf>
    <xf numFmtId="38" fontId="37" fillId="0" borderId="24" xfId="49" applyFont="1" applyFill="1" applyBorder="1" applyAlignment="1" applyProtection="1">
      <alignment horizontal="right" shrinkToFit="1"/>
      <protection locked="0"/>
    </xf>
    <xf numFmtId="38" fontId="36" fillId="0" borderId="39" xfId="49" applyFont="1" applyFill="1" applyBorder="1" applyAlignment="1" applyProtection="1">
      <alignment horizontal="right"/>
      <protection/>
    </xf>
    <xf numFmtId="38" fontId="37" fillId="0" borderId="40" xfId="49" applyFont="1" applyFill="1" applyBorder="1" applyAlignment="1" applyProtection="1">
      <alignment horizontal="right" shrinkToFit="1"/>
      <protection locked="0"/>
    </xf>
    <xf numFmtId="38" fontId="37" fillId="0" borderId="41" xfId="49" applyFont="1" applyFill="1" applyBorder="1" applyAlignment="1" applyProtection="1">
      <alignment horizontal="right" shrinkToFit="1"/>
      <protection locked="0"/>
    </xf>
    <xf numFmtId="38" fontId="36" fillId="0" borderId="42" xfId="49" applyFont="1" applyFill="1" applyBorder="1" applyAlignment="1" applyProtection="1">
      <alignment horizontal="right"/>
      <protection/>
    </xf>
    <xf numFmtId="38" fontId="37" fillId="0" borderId="43" xfId="49" applyFont="1" applyFill="1" applyBorder="1" applyAlignment="1" applyProtection="1">
      <alignment horizontal="right" shrinkToFit="1"/>
      <protection locked="0"/>
    </xf>
    <xf numFmtId="38" fontId="37" fillId="0" borderId="21" xfId="49" applyFont="1" applyFill="1" applyBorder="1" applyAlignment="1" applyProtection="1">
      <alignment horizontal="right" shrinkToFit="1"/>
      <protection locked="0"/>
    </xf>
    <xf numFmtId="38" fontId="36" fillId="0" borderId="44" xfId="49" applyFont="1" applyFill="1" applyBorder="1" applyAlignment="1" applyProtection="1">
      <alignment horizontal="right"/>
      <protection/>
    </xf>
    <xf numFmtId="38" fontId="37" fillId="0" borderId="19" xfId="49" applyFont="1" applyFill="1" applyBorder="1" applyAlignment="1" applyProtection="1">
      <alignment horizontal="right" shrinkToFit="1"/>
      <protection locked="0"/>
    </xf>
    <xf numFmtId="38" fontId="37" fillId="0" borderId="43" xfId="49" applyFont="1" applyFill="1" applyBorder="1" applyAlignment="1" applyProtection="1">
      <alignment horizontal="right" shrinkToFit="1"/>
      <protection/>
    </xf>
    <xf numFmtId="38" fontId="37" fillId="0" borderId="21" xfId="49" applyFont="1" applyFill="1" applyBorder="1" applyAlignment="1" applyProtection="1">
      <alignment horizontal="right" shrinkToFit="1"/>
      <protection/>
    </xf>
    <xf numFmtId="0" fontId="36" fillId="23" borderId="0" xfId="0" applyFont="1" applyFill="1" applyBorder="1" applyAlignment="1" applyProtection="1">
      <alignment horizontal="left"/>
      <protection/>
    </xf>
    <xf numFmtId="0" fontId="36" fillId="23" borderId="43" xfId="0" applyFont="1" applyFill="1" applyBorder="1" applyAlignment="1" applyProtection="1">
      <alignment horizontal="left"/>
      <protection/>
    </xf>
    <xf numFmtId="0" fontId="36" fillId="23" borderId="45" xfId="0" applyFont="1" applyFill="1" applyBorder="1" applyAlignment="1" applyProtection="1">
      <alignment horizontal="left"/>
      <protection/>
    </xf>
    <xf numFmtId="0" fontId="36" fillId="23" borderId="46" xfId="0" applyFont="1" applyFill="1" applyBorder="1" applyAlignment="1" applyProtection="1">
      <alignment horizontal="left"/>
      <protection/>
    </xf>
    <xf numFmtId="0" fontId="36" fillId="23" borderId="29" xfId="0" applyFont="1" applyFill="1" applyBorder="1" applyAlignment="1" applyProtection="1">
      <alignment horizontal="left"/>
      <protection/>
    </xf>
    <xf numFmtId="0" fontId="36" fillId="23" borderId="40" xfId="0" applyFont="1" applyFill="1" applyBorder="1" applyAlignment="1" applyProtection="1">
      <alignment/>
      <protection/>
    </xf>
    <xf numFmtId="0" fontId="36" fillId="23" borderId="43" xfId="0" applyFont="1" applyFill="1" applyBorder="1" applyAlignment="1" applyProtection="1">
      <alignment/>
      <protection/>
    </xf>
    <xf numFmtId="0" fontId="36" fillId="23" borderId="35" xfId="0" applyFont="1" applyFill="1" applyBorder="1" applyAlignment="1" applyProtection="1">
      <alignment/>
      <protection/>
    </xf>
    <xf numFmtId="0" fontId="36" fillId="23" borderId="46" xfId="0" applyFont="1" applyFill="1" applyBorder="1" applyAlignment="1" applyProtection="1">
      <alignment/>
      <protection/>
    </xf>
    <xf numFmtId="0" fontId="36" fillId="23" borderId="0" xfId="0" applyFont="1" applyFill="1" applyBorder="1" applyAlignment="1" applyProtection="1">
      <alignment/>
      <protection/>
    </xf>
    <xf numFmtId="0" fontId="36" fillId="23" borderId="34" xfId="0" applyFont="1" applyFill="1" applyBorder="1" applyAlignment="1" applyProtection="1">
      <alignment horizontal="left"/>
      <protection/>
    </xf>
    <xf numFmtId="0" fontId="36" fillId="23" borderId="35" xfId="0" applyFont="1" applyFill="1" applyBorder="1" applyAlignment="1" applyProtection="1">
      <alignment horizontal="left"/>
      <protection/>
    </xf>
    <xf numFmtId="0" fontId="36" fillId="23" borderId="47" xfId="0" applyFont="1" applyFill="1" applyBorder="1" applyAlignment="1" applyProtection="1">
      <alignment horizontal="left"/>
      <protection/>
    </xf>
    <xf numFmtId="1" fontId="36" fillId="23" borderId="34" xfId="65" applyNumberFormat="1" applyFont="1" applyFill="1" applyBorder="1" applyAlignment="1" applyProtection="1">
      <alignment horizontal="left"/>
      <protection/>
    </xf>
    <xf numFmtId="1" fontId="36" fillId="23" borderId="35" xfId="65" applyNumberFormat="1" applyFont="1" applyFill="1" applyBorder="1" applyAlignment="1" applyProtection="1">
      <alignment horizontal="left"/>
      <protection/>
    </xf>
    <xf numFmtId="1" fontId="36" fillId="23" borderId="43" xfId="65" applyNumberFormat="1" applyFont="1" applyFill="1" applyBorder="1" applyAlignment="1" applyProtection="1">
      <alignment horizontal="left"/>
      <protection/>
    </xf>
    <xf numFmtId="1" fontId="36" fillId="23" borderId="0" xfId="65" applyNumberFormat="1" applyFont="1" applyFill="1" applyBorder="1" applyAlignment="1" applyProtection="1">
      <alignment horizontal="left"/>
      <protection/>
    </xf>
    <xf numFmtId="1" fontId="36" fillId="23" borderId="45" xfId="65" applyNumberFormat="1" applyFont="1" applyFill="1" applyBorder="1" applyAlignment="1" applyProtection="1">
      <alignment horizontal="left"/>
      <protection/>
    </xf>
    <xf numFmtId="1" fontId="36" fillId="23" borderId="48" xfId="65" applyNumberFormat="1" applyFont="1" applyFill="1" applyBorder="1" applyAlignment="1" applyProtection="1">
      <alignment horizontal="left"/>
      <protection/>
    </xf>
    <xf numFmtId="1" fontId="36" fillId="23" borderId="46" xfId="65" applyNumberFormat="1" applyFont="1" applyFill="1" applyBorder="1" applyAlignment="1" applyProtection="1">
      <alignment horizontal="left"/>
      <protection/>
    </xf>
    <xf numFmtId="0" fontId="36" fillId="23" borderId="48" xfId="0" applyFont="1" applyFill="1" applyBorder="1" applyAlignment="1" applyProtection="1">
      <alignment horizontal="left"/>
      <protection/>
    </xf>
    <xf numFmtId="178" fontId="37" fillId="0" borderId="38" xfId="65" applyNumberFormat="1" applyFont="1" applyFill="1" applyBorder="1" applyProtection="1">
      <alignment/>
      <protection/>
    </xf>
    <xf numFmtId="178" fontId="37" fillId="0" borderId="49" xfId="65" applyNumberFormat="1" applyFont="1" applyFill="1" applyBorder="1" applyProtection="1">
      <alignment/>
      <protection/>
    </xf>
    <xf numFmtId="178" fontId="37" fillId="0" borderId="24" xfId="65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38" fontId="37" fillId="0" borderId="50" xfId="49" applyFont="1" applyFill="1" applyBorder="1" applyAlignment="1">
      <alignment/>
    </xf>
    <xf numFmtId="38" fontId="37" fillId="0" borderId="37" xfId="49" applyFont="1" applyFill="1" applyBorder="1" applyAlignment="1">
      <alignment/>
    </xf>
    <xf numFmtId="38" fontId="37" fillId="0" borderId="51" xfId="49" applyFont="1" applyFill="1" applyBorder="1" applyAlignment="1">
      <alignment/>
    </xf>
    <xf numFmtId="38" fontId="37" fillId="0" borderId="52" xfId="49" applyFont="1" applyFill="1" applyBorder="1" applyAlignment="1">
      <alignment/>
    </xf>
    <xf numFmtId="0" fontId="25" fillId="21" borderId="0" xfId="62" applyFont="1" applyFill="1" applyProtection="1">
      <alignment/>
      <protection/>
    </xf>
    <xf numFmtId="0" fontId="43" fillId="21" borderId="0" xfId="62" applyFont="1" applyFill="1" applyBorder="1" applyAlignment="1" applyProtection="1">
      <alignment horizontal="left"/>
      <protection/>
    </xf>
    <xf numFmtId="0" fontId="44" fillId="21" borderId="0" xfId="62" applyFont="1" applyFill="1" applyBorder="1" applyProtection="1">
      <alignment/>
      <protection/>
    </xf>
    <xf numFmtId="0" fontId="25" fillId="21" borderId="0" xfId="62" applyFont="1" applyFill="1" applyBorder="1" applyProtection="1">
      <alignment/>
      <protection/>
    </xf>
    <xf numFmtId="0" fontId="25" fillId="0" borderId="0" xfId="62" applyFont="1" applyProtection="1">
      <alignment/>
      <protection/>
    </xf>
    <xf numFmtId="0" fontId="30" fillId="21" borderId="0" xfId="62" applyFont="1" applyFill="1" applyBorder="1" applyAlignment="1" applyProtection="1">
      <alignment horizontal="center"/>
      <protection/>
    </xf>
    <xf numFmtId="0" fontId="28" fillId="21" borderId="0" xfId="62" applyFont="1" applyFill="1" applyBorder="1" applyAlignment="1" applyProtection="1">
      <alignment horizontal="center"/>
      <protection/>
    </xf>
    <xf numFmtId="0" fontId="25" fillId="0" borderId="0" xfId="62" applyFont="1" applyBorder="1" applyProtection="1">
      <alignment/>
      <protection/>
    </xf>
    <xf numFmtId="38" fontId="37" fillId="0" borderId="0" xfId="49" applyFont="1" applyFill="1" applyBorder="1" applyAlignment="1" applyProtection="1">
      <alignment shrinkToFit="1"/>
      <protection locked="0"/>
    </xf>
    <xf numFmtId="38" fontId="37" fillId="0" borderId="24" xfId="49" applyFont="1" applyFill="1" applyBorder="1" applyAlignment="1" applyProtection="1">
      <alignment shrinkToFit="1"/>
      <protection locked="0"/>
    </xf>
    <xf numFmtId="0" fontId="36" fillId="23" borderId="53" xfId="0" applyFont="1" applyFill="1" applyBorder="1" applyAlignment="1" applyProtection="1">
      <alignment/>
      <protection/>
    </xf>
    <xf numFmtId="38" fontId="37" fillId="0" borderId="48" xfId="49" applyFont="1" applyFill="1" applyBorder="1" applyAlignment="1" applyProtection="1">
      <alignment shrinkToFit="1"/>
      <protection locked="0"/>
    </xf>
    <xf numFmtId="38" fontId="37" fillId="0" borderId="54" xfId="49" applyFont="1" applyFill="1" applyBorder="1" applyAlignment="1" applyProtection="1">
      <alignment shrinkToFit="1"/>
      <protection locked="0"/>
    </xf>
    <xf numFmtId="1" fontId="36" fillId="0" borderId="0" xfId="65" applyNumberFormat="1" applyFont="1" applyFill="1" applyBorder="1" applyAlignment="1" applyProtection="1">
      <alignment horizontal="left"/>
      <protection/>
    </xf>
    <xf numFmtId="1" fontId="21" fillId="0" borderId="0" xfId="65" applyFill="1">
      <alignment/>
      <protection/>
    </xf>
    <xf numFmtId="0" fontId="36" fillId="23" borderId="31" xfId="0" applyFont="1" applyFill="1" applyBorder="1" applyAlignment="1" applyProtection="1">
      <alignment horizontal="left"/>
      <protection/>
    </xf>
    <xf numFmtId="0" fontId="36" fillId="23" borderId="22" xfId="0" applyFont="1" applyFill="1" applyBorder="1" applyAlignment="1" applyProtection="1">
      <alignment horizontal="left"/>
      <protection/>
    </xf>
    <xf numFmtId="0" fontId="36" fillId="23" borderId="27" xfId="0" applyFont="1" applyFill="1" applyBorder="1" applyAlignment="1" applyProtection="1">
      <alignment horizontal="left"/>
      <protection/>
    </xf>
    <xf numFmtId="0" fontId="36" fillId="23" borderId="55" xfId="0" applyFont="1" applyFill="1" applyBorder="1" applyAlignment="1" applyProtection="1">
      <alignment horizontal="left"/>
      <protection/>
    </xf>
    <xf numFmtId="0" fontId="36" fillId="23" borderId="30" xfId="0" applyFont="1" applyFill="1" applyBorder="1" applyAlignment="1" applyProtection="1">
      <alignment horizontal="left"/>
      <protection/>
    </xf>
    <xf numFmtId="0" fontId="36" fillId="23" borderId="20" xfId="0" applyFont="1" applyFill="1" applyBorder="1" applyAlignment="1" applyProtection="1">
      <alignment/>
      <protection/>
    </xf>
    <xf numFmtId="0" fontId="36" fillId="23" borderId="55" xfId="0" applyFont="1" applyFill="1" applyBorder="1" applyAlignment="1" applyProtection="1">
      <alignment/>
      <protection/>
    </xf>
    <xf numFmtId="0" fontId="36" fillId="23" borderId="31" xfId="0" applyFont="1" applyFill="1" applyBorder="1" applyAlignment="1" applyProtection="1">
      <alignment/>
      <protection/>
    </xf>
    <xf numFmtId="0" fontId="36" fillId="23" borderId="20" xfId="0" applyFont="1" applyFill="1" applyBorder="1" applyAlignment="1" applyProtection="1">
      <alignment horizontal="left"/>
      <protection/>
    </xf>
    <xf numFmtId="0" fontId="36" fillId="23" borderId="36" xfId="0" applyFont="1" applyFill="1" applyBorder="1" applyAlignment="1" applyProtection="1">
      <alignment horizontal="left"/>
      <protection/>
    </xf>
    <xf numFmtId="0" fontId="36" fillId="23" borderId="56" xfId="0" applyFont="1" applyFill="1" applyBorder="1" applyAlignment="1" applyProtection="1">
      <alignment horizontal="left"/>
      <protection/>
    </xf>
    <xf numFmtId="0" fontId="36" fillId="23" borderId="53" xfId="0" applyFont="1" applyFill="1" applyBorder="1" applyAlignment="1" applyProtection="1">
      <alignment horizontal="left"/>
      <protection/>
    </xf>
    <xf numFmtId="186" fontId="38" fillId="0" borderId="57" xfId="42" applyNumberFormat="1" applyFont="1" applyFill="1" applyBorder="1" applyAlignment="1" applyProtection="1">
      <alignment horizontal="center"/>
      <protection/>
    </xf>
    <xf numFmtId="1" fontId="36" fillId="23" borderId="23" xfId="65" applyNumberFormat="1" applyFont="1" applyFill="1" applyBorder="1" applyAlignment="1" applyProtection="1">
      <alignment horizontal="center"/>
      <protection/>
    </xf>
    <xf numFmtId="1" fontId="36" fillId="23" borderId="58" xfId="65" applyNumberFormat="1" applyFont="1" applyFill="1" applyBorder="1" applyProtection="1">
      <alignment/>
      <protection/>
    </xf>
    <xf numFmtId="1" fontId="36" fillId="23" borderId="47" xfId="65" applyNumberFormat="1" applyFont="1" applyFill="1" applyBorder="1" applyProtection="1">
      <alignment/>
      <protection/>
    </xf>
    <xf numFmtId="1" fontId="28" fillId="23" borderId="59" xfId="65" applyNumberFormat="1" applyFont="1" applyFill="1" applyBorder="1" applyProtection="1">
      <alignment/>
      <protection/>
    </xf>
    <xf numFmtId="1" fontId="28" fillId="23" borderId="60" xfId="65" applyNumberFormat="1" applyFont="1" applyFill="1" applyBorder="1" applyProtection="1">
      <alignment/>
      <protection/>
    </xf>
    <xf numFmtId="1" fontId="28" fillId="23" borderId="61" xfId="65" applyNumberFormat="1" applyFont="1" applyFill="1" applyBorder="1" applyProtection="1">
      <alignment/>
      <protection/>
    </xf>
    <xf numFmtId="184" fontId="34" fillId="23" borderId="62" xfId="65" applyNumberFormat="1" applyFont="1" applyFill="1" applyBorder="1" applyAlignment="1" applyProtection="1">
      <alignment horizontal="center"/>
      <protection/>
    </xf>
    <xf numFmtId="184" fontId="34" fillId="23" borderId="60" xfId="65" applyNumberFormat="1" applyFont="1" applyFill="1" applyBorder="1" applyAlignment="1" applyProtection="1">
      <alignment horizontal="center"/>
      <protection/>
    </xf>
    <xf numFmtId="0" fontId="34" fillId="23" borderId="63" xfId="65" applyNumberFormat="1" applyFont="1" applyFill="1" applyBorder="1" applyAlignment="1" applyProtection="1">
      <alignment horizontal="center"/>
      <protection/>
    </xf>
    <xf numFmtId="0" fontId="34" fillId="23" borderId="60" xfId="65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64" applyFont="1" applyFill="1" applyAlignment="1" quotePrefix="1">
      <alignment horizontal="left"/>
      <protection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 applyProtection="1">
      <alignment horizontal="right"/>
      <protection/>
    </xf>
    <xf numFmtId="0" fontId="28" fillId="0" borderId="32" xfId="0" applyFont="1" applyFill="1" applyBorder="1" applyAlignment="1">
      <alignment horizontal="center"/>
    </xf>
    <xf numFmtId="0" fontId="28" fillId="0" borderId="64" xfId="0" applyFont="1" applyFill="1" applyBorder="1" applyAlignment="1">
      <alignment horizontal="center"/>
    </xf>
    <xf numFmtId="1" fontId="28" fillId="0" borderId="64" xfId="65" applyNumberFormat="1" applyFont="1" applyFill="1" applyBorder="1" applyProtection="1">
      <alignment/>
      <protection/>
    </xf>
    <xf numFmtId="1" fontId="28" fillId="0" borderId="65" xfId="65" applyNumberFormat="1" applyFont="1" applyFill="1" applyBorder="1" applyProtection="1">
      <alignment/>
      <protection/>
    </xf>
    <xf numFmtId="1" fontId="34" fillId="0" borderId="64" xfId="65" applyFont="1" applyFill="1" applyBorder="1">
      <alignment/>
      <protection/>
    </xf>
    <xf numFmtId="1" fontId="34" fillId="0" borderId="64" xfId="65" applyNumberFormat="1" applyFont="1" applyFill="1" applyBorder="1" applyAlignment="1" applyProtection="1">
      <alignment horizontal="center"/>
      <protection/>
    </xf>
    <xf numFmtId="38" fontId="34" fillId="0" borderId="64" xfId="49" applyFont="1" applyFill="1" applyBorder="1" applyAlignment="1" applyProtection="1">
      <alignment/>
      <protection/>
    </xf>
    <xf numFmtId="38" fontId="34" fillId="0" borderId="65" xfId="49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1" fontId="28" fillId="0" borderId="29" xfId="65" applyNumberFormat="1" applyFont="1" applyFill="1" applyBorder="1" applyProtection="1">
      <alignment/>
      <protection/>
    </xf>
    <xf numFmtId="1" fontId="28" fillId="0" borderId="30" xfId="65" applyNumberFormat="1" applyFont="1" applyFill="1" applyBorder="1" applyProtection="1">
      <alignment/>
      <protection/>
    </xf>
    <xf numFmtId="184" fontId="28" fillId="0" borderId="66" xfId="63" applyNumberFormat="1" applyFont="1" applyFill="1" applyBorder="1" applyAlignment="1" applyProtection="1">
      <alignment horizontal="center"/>
      <protection/>
    </xf>
    <xf numFmtId="184" fontId="28" fillId="0" borderId="67" xfId="63" applyNumberFormat="1" applyFont="1" applyFill="1" applyBorder="1" applyAlignment="1" applyProtection="1">
      <alignment horizontal="center"/>
      <protection/>
    </xf>
    <xf numFmtId="184" fontId="28" fillId="0" borderId="58" xfId="63" applyNumberFormat="1" applyFont="1" applyFill="1" applyBorder="1" applyAlignment="1" applyProtection="1">
      <alignment horizontal="center"/>
      <protection/>
    </xf>
    <xf numFmtId="1" fontId="36" fillId="0" borderId="11" xfId="65" applyNumberFormat="1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6" fillId="0" borderId="31" xfId="0" applyFont="1" applyFill="1" applyBorder="1" applyAlignment="1" applyProtection="1">
      <alignment horizontal="left"/>
      <protection/>
    </xf>
    <xf numFmtId="178" fontId="37" fillId="0" borderId="68" xfId="65" applyNumberFormat="1" applyFont="1" applyFill="1" applyBorder="1" applyProtection="1">
      <alignment/>
      <protection/>
    </xf>
    <xf numFmtId="1" fontId="36" fillId="0" borderId="53" xfId="65" applyNumberFormat="1" applyFont="1" applyFill="1" applyBorder="1" applyAlignment="1" applyProtection="1">
      <alignment horizontal="left"/>
      <protection/>
    </xf>
    <xf numFmtId="1" fontId="36" fillId="0" borderId="48" xfId="65" applyNumberFormat="1" applyFont="1" applyFill="1" applyBorder="1" applyAlignment="1" applyProtection="1">
      <alignment horizontal="left"/>
      <protection/>
    </xf>
    <xf numFmtId="0" fontId="36" fillId="0" borderId="48" xfId="0" applyFont="1" applyFill="1" applyBorder="1" applyAlignment="1">
      <alignment/>
    </xf>
    <xf numFmtId="0" fontId="36" fillId="0" borderId="36" xfId="0" applyFont="1" applyFill="1" applyBorder="1" applyAlignment="1">
      <alignment/>
    </xf>
    <xf numFmtId="178" fontId="38" fillId="0" borderId="51" xfId="65" applyNumberFormat="1" applyFont="1" applyFill="1" applyBorder="1" applyAlignment="1" applyProtection="1">
      <alignment horizontal="center"/>
      <protection/>
    </xf>
    <xf numFmtId="186" fontId="38" fillId="0" borderId="54" xfId="42" applyNumberFormat="1" applyFont="1" applyFill="1" applyBorder="1" applyAlignment="1" applyProtection="1">
      <alignment horizontal="center"/>
      <protection/>
    </xf>
    <xf numFmtId="1" fontId="36" fillId="0" borderId="10" xfId="65" applyNumberFormat="1" applyFont="1" applyFill="1" applyBorder="1" applyAlignment="1" applyProtection="1">
      <alignment horizontal="left"/>
      <protection/>
    </xf>
    <xf numFmtId="1" fontId="36" fillId="0" borderId="43" xfId="65" applyNumberFormat="1" applyFont="1" applyFill="1" applyBorder="1" applyAlignment="1" applyProtection="1">
      <alignment horizontal="left"/>
      <protection/>
    </xf>
    <xf numFmtId="0" fontId="36" fillId="0" borderId="43" xfId="0" applyFont="1" applyFill="1" applyBorder="1" applyAlignment="1" applyProtection="1">
      <alignment horizontal="left"/>
      <protection/>
    </xf>
    <xf numFmtId="0" fontId="36" fillId="0" borderId="22" xfId="0" applyFont="1" applyFill="1" applyBorder="1" applyAlignment="1" applyProtection="1">
      <alignment horizontal="left"/>
      <protection/>
    </xf>
    <xf numFmtId="178" fontId="37" fillId="0" borderId="42" xfId="65" applyNumberFormat="1" applyFont="1" applyFill="1" applyBorder="1" applyProtection="1">
      <alignment/>
      <protection/>
    </xf>
    <xf numFmtId="178" fontId="37" fillId="0" borderId="69" xfId="65" applyNumberFormat="1" applyFont="1" applyFill="1" applyBorder="1" applyProtection="1">
      <alignment/>
      <protection/>
    </xf>
    <xf numFmtId="178" fontId="37" fillId="0" borderId="21" xfId="65" applyNumberFormat="1" applyFont="1" applyFill="1" applyBorder="1" applyProtection="1">
      <alignment/>
      <protection/>
    </xf>
    <xf numFmtId="178" fontId="37" fillId="0" borderId="70" xfId="65" applyNumberFormat="1" applyFont="1" applyFill="1" applyBorder="1" applyProtection="1">
      <alignment/>
      <protection/>
    </xf>
    <xf numFmtId="178" fontId="37" fillId="0" borderId="44" xfId="65" applyNumberFormat="1" applyFont="1" applyFill="1" applyBorder="1" applyProtection="1">
      <alignment/>
      <protection/>
    </xf>
    <xf numFmtId="1" fontId="36" fillId="0" borderId="71" xfId="65" applyNumberFormat="1" applyFont="1" applyFill="1" applyBorder="1" applyAlignment="1" applyProtection="1">
      <alignment horizontal="left"/>
      <protection/>
    </xf>
    <xf numFmtId="1" fontId="36" fillId="0" borderId="45" xfId="65" applyNumberFormat="1" applyFont="1" applyFill="1" applyBorder="1" applyAlignment="1" applyProtection="1">
      <alignment horizontal="left"/>
      <protection/>
    </xf>
    <xf numFmtId="0" fontId="36" fillId="0" borderId="45" xfId="0" applyFont="1" applyFill="1" applyBorder="1" applyAlignment="1" applyProtection="1">
      <alignment horizontal="left"/>
      <protection/>
    </xf>
    <xf numFmtId="0" fontId="36" fillId="0" borderId="27" xfId="0" applyFont="1" applyFill="1" applyBorder="1" applyAlignment="1" applyProtection="1">
      <alignment horizontal="left"/>
      <protection/>
    </xf>
    <xf numFmtId="185" fontId="38" fillId="0" borderId="42" xfId="65" applyNumberFormat="1" applyFont="1" applyFill="1" applyBorder="1" applyAlignment="1" applyProtection="1">
      <alignment horizontal="center"/>
      <protection/>
    </xf>
    <xf numFmtId="185" fontId="38" fillId="0" borderId="72" xfId="65" applyNumberFormat="1" applyFont="1" applyFill="1" applyBorder="1" applyAlignment="1" applyProtection="1">
      <alignment horizontal="center"/>
      <protection/>
    </xf>
    <xf numFmtId="185" fontId="38" fillId="0" borderId="26" xfId="65" applyNumberFormat="1" applyFont="1" applyFill="1" applyBorder="1" applyAlignment="1" applyProtection="1">
      <alignment horizontal="center"/>
      <protection/>
    </xf>
    <xf numFmtId="185" fontId="38" fillId="0" borderId="73" xfId="65" applyNumberFormat="1" applyFont="1" applyFill="1" applyBorder="1" applyAlignment="1" applyProtection="1">
      <alignment horizontal="center"/>
      <protection/>
    </xf>
    <xf numFmtId="1" fontId="36" fillId="0" borderId="12" xfId="65" applyNumberFormat="1" applyFont="1" applyFill="1" applyBorder="1" applyAlignment="1" applyProtection="1">
      <alignment horizontal="left"/>
      <protection/>
    </xf>
    <xf numFmtId="1" fontId="36" fillId="0" borderId="46" xfId="65" applyNumberFormat="1" applyFont="1" applyFill="1" applyBorder="1" applyAlignment="1" applyProtection="1">
      <alignment horizontal="left"/>
      <protection/>
    </xf>
    <xf numFmtId="0" fontId="36" fillId="0" borderId="46" xfId="0" applyFont="1" applyFill="1" applyBorder="1" applyAlignment="1" applyProtection="1">
      <alignment horizontal="left"/>
      <protection/>
    </xf>
    <xf numFmtId="0" fontId="36" fillId="0" borderId="55" xfId="0" applyFont="1" applyFill="1" applyBorder="1" applyAlignment="1" applyProtection="1">
      <alignment horizontal="left"/>
      <protection/>
    </xf>
    <xf numFmtId="178" fontId="37" fillId="0" borderId="74" xfId="65" applyNumberFormat="1" applyFont="1" applyFill="1" applyBorder="1" applyProtection="1">
      <alignment/>
      <protection/>
    </xf>
    <xf numFmtId="178" fontId="37" fillId="0" borderId="75" xfId="65" applyNumberFormat="1" applyFont="1" applyFill="1" applyBorder="1" applyProtection="1">
      <alignment/>
      <protection/>
    </xf>
    <xf numFmtId="178" fontId="37" fillId="0" borderId="76" xfId="65" applyNumberFormat="1" applyFont="1" applyFill="1" applyBorder="1" applyProtection="1">
      <alignment/>
      <protection/>
    </xf>
    <xf numFmtId="1" fontId="36" fillId="0" borderId="28" xfId="65" applyNumberFormat="1" applyFont="1" applyFill="1" applyBorder="1" applyAlignment="1" applyProtection="1">
      <alignment horizontal="left"/>
      <protection/>
    </xf>
    <xf numFmtId="1" fontId="36" fillId="0" borderId="29" xfId="65" applyNumberFormat="1" applyFont="1" applyFill="1" applyBorder="1" applyAlignment="1" applyProtection="1">
      <alignment horizontal="left"/>
      <protection/>
    </xf>
    <xf numFmtId="0" fontId="36" fillId="0" borderId="29" xfId="0" applyFont="1" applyFill="1" applyBorder="1" applyAlignment="1" applyProtection="1">
      <alignment horizontal="left"/>
      <protection/>
    </xf>
    <xf numFmtId="0" fontId="36" fillId="0" borderId="30" xfId="0" applyFont="1" applyFill="1" applyBorder="1" applyAlignment="1" applyProtection="1">
      <alignment horizontal="left"/>
      <protection/>
    </xf>
    <xf numFmtId="185" fontId="38" fillId="0" borderId="77" xfId="65" applyNumberFormat="1" applyFont="1" applyFill="1" applyBorder="1" applyAlignment="1" applyProtection="1">
      <alignment horizontal="center"/>
      <protection/>
    </xf>
    <xf numFmtId="185" fontId="38" fillId="0" borderId="78" xfId="65" applyNumberFormat="1" applyFont="1" applyFill="1" applyBorder="1" applyAlignment="1" applyProtection="1">
      <alignment horizontal="center"/>
      <protection/>
    </xf>
    <xf numFmtId="185" fontId="38" fillId="0" borderId="79" xfId="65" applyNumberFormat="1" applyFont="1" applyFill="1" applyBorder="1" applyAlignment="1" applyProtection="1">
      <alignment horizontal="center"/>
      <protection/>
    </xf>
    <xf numFmtId="185" fontId="38" fillId="0" borderId="80" xfId="65" applyNumberFormat="1" applyFont="1" applyFill="1" applyBorder="1" applyAlignment="1" applyProtection="1">
      <alignment horizontal="center"/>
      <protection/>
    </xf>
    <xf numFmtId="0" fontId="39" fillId="0" borderId="29" xfId="0" applyFont="1" applyFill="1" applyBorder="1" applyAlignment="1" applyProtection="1">
      <alignment horizontal="left"/>
      <protection/>
    </xf>
    <xf numFmtId="0" fontId="37" fillId="0" borderId="29" xfId="0" applyFont="1" applyFill="1" applyBorder="1" applyAlignment="1" applyProtection="1">
      <alignment shrinkToFit="1"/>
      <protection/>
    </xf>
    <xf numFmtId="0" fontId="37" fillId="0" borderId="0" xfId="0" applyFont="1" applyFill="1" applyAlignment="1">
      <alignment/>
    </xf>
    <xf numFmtId="0" fontId="36" fillId="0" borderId="13" xfId="0" applyFont="1" applyFill="1" applyBorder="1" applyAlignment="1" applyProtection="1">
      <alignment/>
      <protection/>
    </xf>
    <xf numFmtId="0" fontId="36" fillId="0" borderId="40" xfId="0" applyFont="1" applyFill="1" applyBorder="1" applyAlignment="1" applyProtection="1">
      <alignment/>
      <protection/>
    </xf>
    <xf numFmtId="0" fontId="36" fillId="0" borderId="81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/>
      <protection/>
    </xf>
    <xf numFmtId="0" fontId="36" fillId="0" borderId="43" xfId="0" applyFont="1" applyFill="1" applyBorder="1" applyAlignment="1" applyProtection="1">
      <alignment/>
      <protection/>
    </xf>
    <xf numFmtId="0" fontId="36" fillId="0" borderId="22" xfId="0" applyFont="1" applyFill="1" applyBorder="1" applyAlignment="1" applyProtection="1">
      <alignment/>
      <protection/>
    </xf>
    <xf numFmtId="0" fontId="36" fillId="0" borderId="14" xfId="0" applyFont="1" applyFill="1" applyBorder="1" applyAlignment="1" applyProtection="1">
      <alignment/>
      <protection/>
    </xf>
    <xf numFmtId="0" fontId="36" fillId="0" borderId="35" xfId="0" applyFont="1" applyFill="1" applyBorder="1" applyAlignment="1" applyProtection="1">
      <alignment/>
      <protection/>
    </xf>
    <xf numFmtId="0" fontId="36" fillId="0" borderId="20" xfId="0" applyFont="1" applyFill="1" applyBorder="1" applyAlignment="1" applyProtection="1">
      <alignment/>
      <protection/>
    </xf>
    <xf numFmtId="38" fontId="36" fillId="0" borderId="37" xfId="49" applyFont="1" applyFill="1" applyBorder="1" applyAlignment="1" applyProtection="1">
      <alignment horizontal="center"/>
      <protection/>
    </xf>
    <xf numFmtId="38" fontId="37" fillId="0" borderId="35" xfId="49" applyFont="1" applyFill="1" applyBorder="1" applyAlignment="1" applyProtection="1">
      <alignment horizontal="center" shrinkToFit="1"/>
      <protection locked="0"/>
    </xf>
    <xf numFmtId="38" fontId="37" fillId="0" borderId="19" xfId="49" applyFont="1" applyFill="1" applyBorder="1" applyAlignment="1" applyProtection="1">
      <alignment horizontal="center" shrinkToFit="1"/>
      <protection locked="0"/>
    </xf>
    <xf numFmtId="38" fontId="40" fillId="0" borderId="42" xfId="49" applyFont="1" applyFill="1" applyBorder="1" applyAlignment="1" applyProtection="1">
      <alignment horizontal="right"/>
      <protection/>
    </xf>
    <xf numFmtId="0" fontId="36" fillId="0" borderId="12" xfId="0" applyFont="1" applyFill="1" applyBorder="1" applyAlignment="1" applyProtection="1">
      <alignment/>
      <protection/>
    </xf>
    <xf numFmtId="0" fontId="36" fillId="0" borderId="46" xfId="0" applyFont="1" applyFill="1" applyBorder="1" applyAlignment="1" applyProtection="1">
      <alignment/>
      <protection/>
    </xf>
    <xf numFmtId="0" fontId="36" fillId="0" borderId="55" xfId="0" applyFont="1" applyFill="1" applyBorder="1" applyAlignment="1" applyProtection="1">
      <alignment/>
      <protection/>
    </xf>
    <xf numFmtId="38" fontId="40" fillId="0" borderId="44" xfId="49" applyFont="1" applyFill="1" applyBorder="1" applyAlignment="1" applyProtection="1">
      <alignment horizontal="right"/>
      <protection/>
    </xf>
    <xf numFmtId="38" fontId="37" fillId="0" borderId="46" xfId="49" applyFont="1" applyFill="1" applyBorder="1" applyAlignment="1" applyProtection="1">
      <alignment horizontal="right" shrinkToFit="1"/>
      <protection/>
    </xf>
    <xf numFmtId="38" fontId="37" fillId="0" borderId="75" xfId="49" applyFont="1" applyFill="1" applyBorder="1" applyAlignment="1" applyProtection="1">
      <alignment horizontal="right" shrinkToFit="1"/>
      <protection/>
    </xf>
    <xf numFmtId="38" fontId="37" fillId="0" borderId="44" xfId="49" applyFont="1" applyFill="1" applyBorder="1" applyAlignment="1">
      <alignment/>
    </xf>
    <xf numFmtId="0" fontId="36" fillId="0" borderId="11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31" xfId="0" applyFont="1" applyFill="1" applyBorder="1" applyAlignment="1" applyProtection="1">
      <alignment/>
      <protection/>
    </xf>
    <xf numFmtId="0" fontId="36" fillId="0" borderId="16" xfId="0" applyFont="1" applyFill="1" applyBorder="1" applyAlignment="1" applyProtection="1">
      <alignment/>
      <protection/>
    </xf>
    <xf numFmtId="0" fontId="36" fillId="0" borderId="47" xfId="0" applyFont="1" applyFill="1" applyBorder="1" applyAlignment="1" applyProtection="1">
      <alignment/>
      <protection/>
    </xf>
    <xf numFmtId="0" fontId="36" fillId="0" borderId="56" xfId="0" applyFont="1" applyFill="1" applyBorder="1" applyAlignment="1" applyProtection="1">
      <alignment/>
      <protection/>
    </xf>
    <xf numFmtId="38" fontId="40" fillId="0" borderId="66" xfId="49" applyFont="1" applyFill="1" applyBorder="1" applyAlignment="1" applyProtection="1">
      <alignment horizontal="right" shrinkToFit="1"/>
      <protection/>
    </xf>
    <xf numFmtId="38" fontId="37" fillId="0" borderId="66" xfId="49" applyFont="1" applyFill="1" applyBorder="1" applyAlignment="1" applyProtection="1">
      <alignment horizontal="right" shrinkToFit="1"/>
      <protection locked="0"/>
    </xf>
    <xf numFmtId="38" fontId="37" fillId="0" borderId="58" xfId="49" applyFont="1" applyFill="1" applyBorder="1" applyAlignment="1" applyProtection="1">
      <alignment horizontal="right" shrinkToFit="1"/>
      <protection locked="0"/>
    </xf>
    <xf numFmtId="38" fontId="37" fillId="0" borderId="66" xfId="49" applyFont="1" applyFill="1" applyBorder="1" applyAlignment="1">
      <alignment/>
    </xf>
    <xf numFmtId="0" fontId="39" fillId="0" borderId="11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39" fillId="0" borderId="60" xfId="0" applyFont="1" applyFill="1" applyBorder="1" applyAlignment="1" applyProtection="1">
      <alignment horizontal="left"/>
      <protection/>
    </xf>
    <xf numFmtId="0" fontId="37" fillId="0" borderId="60" xfId="0" applyFont="1" applyFill="1" applyBorder="1" applyAlignment="1">
      <alignment/>
    </xf>
    <xf numFmtId="0" fontId="36" fillId="0" borderId="15" xfId="0" applyFont="1" applyFill="1" applyBorder="1" applyAlignment="1" applyProtection="1">
      <alignment horizontal="left"/>
      <protection/>
    </xf>
    <xf numFmtId="0" fontId="36" fillId="0" borderId="34" xfId="0" applyFont="1" applyFill="1" applyBorder="1" applyAlignment="1" applyProtection="1">
      <alignment horizontal="left"/>
      <protection/>
    </xf>
    <xf numFmtId="0" fontId="36" fillId="0" borderId="18" xfId="0" applyFont="1" applyFill="1" applyBorder="1" applyAlignment="1" applyProtection="1">
      <alignment horizontal="left"/>
      <protection/>
    </xf>
    <xf numFmtId="0" fontId="36" fillId="0" borderId="14" xfId="0" applyFont="1" applyFill="1" applyBorder="1" applyAlignment="1" applyProtection="1">
      <alignment horizontal="left"/>
      <protection/>
    </xf>
    <xf numFmtId="0" fontId="36" fillId="0" borderId="35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left"/>
      <protection/>
    </xf>
    <xf numFmtId="0" fontId="36" fillId="0" borderId="48" xfId="0" applyFont="1" applyFill="1" applyBorder="1" applyAlignment="1" applyProtection="1">
      <alignment horizontal="left"/>
      <protection/>
    </xf>
    <xf numFmtId="0" fontId="36" fillId="0" borderId="36" xfId="0" applyFont="1" applyFill="1" applyBorder="1" applyAlignment="1" applyProtection="1">
      <alignment horizontal="left"/>
      <protection/>
    </xf>
    <xf numFmtId="0" fontId="36" fillId="0" borderId="53" xfId="0" applyFont="1" applyFill="1" applyBorder="1" applyAlignment="1" applyProtection="1">
      <alignment/>
      <protection/>
    </xf>
    <xf numFmtId="0" fontId="36" fillId="0" borderId="11" xfId="0" applyFont="1" applyFill="1" applyBorder="1" applyAlignment="1" applyProtection="1">
      <alignment horizontal="left"/>
      <protection/>
    </xf>
    <xf numFmtId="0" fontId="36" fillId="0" borderId="16" xfId="0" applyFont="1" applyFill="1" applyBorder="1" applyAlignment="1" applyProtection="1">
      <alignment horizontal="left"/>
      <protection/>
    </xf>
    <xf numFmtId="0" fontId="36" fillId="0" borderId="47" xfId="0" applyFont="1" applyFill="1" applyBorder="1" applyAlignment="1" applyProtection="1">
      <alignment horizontal="left"/>
      <protection/>
    </xf>
    <xf numFmtId="0" fontId="36" fillId="0" borderId="56" xfId="0" applyFont="1" applyFill="1" applyBorder="1" applyAlignment="1" applyProtection="1">
      <alignment horizontal="left"/>
      <protection/>
    </xf>
    <xf numFmtId="38" fontId="37" fillId="0" borderId="47" xfId="49" applyFont="1" applyFill="1" applyBorder="1" applyAlignment="1" applyProtection="1">
      <alignment shrinkToFit="1"/>
      <protection locked="0"/>
    </xf>
    <xf numFmtId="38" fontId="37" fillId="0" borderId="58" xfId="49" applyFont="1" applyFill="1" applyBorder="1" applyAlignment="1" applyProtection="1">
      <alignment shrinkToFit="1"/>
      <protection locked="0"/>
    </xf>
    <xf numFmtId="38" fontId="37" fillId="0" borderId="56" xfId="49" applyFont="1" applyFill="1" applyBorder="1" applyAlignment="1">
      <alignment/>
    </xf>
    <xf numFmtId="178" fontId="37" fillId="0" borderId="40" xfId="49" applyNumberFormat="1" applyFont="1" applyFill="1" applyBorder="1" applyAlignment="1" applyProtection="1">
      <alignment horizontal="right" shrinkToFit="1"/>
      <protection locked="0"/>
    </xf>
    <xf numFmtId="178" fontId="37" fillId="0" borderId="41" xfId="49" applyNumberFormat="1" applyFont="1" applyFill="1" applyBorder="1" applyAlignment="1" applyProtection="1">
      <alignment horizontal="right" shrinkToFit="1"/>
      <protection locked="0"/>
    </xf>
    <xf numFmtId="178" fontId="37" fillId="0" borderId="43" xfId="49" applyNumberFormat="1" applyFont="1" applyFill="1" applyBorder="1" applyAlignment="1" applyProtection="1">
      <alignment horizontal="right" shrinkToFit="1"/>
      <protection locked="0"/>
    </xf>
    <xf numFmtId="178" fontId="37" fillId="0" borderId="21" xfId="49" applyNumberFormat="1" applyFont="1" applyFill="1" applyBorder="1" applyAlignment="1" applyProtection="1">
      <alignment horizontal="right" shrinkToFit="1"/>
      <protection locked="0"/>
    </xf>
    <xf numFmtId="178" fontId="37" fillId="0" borderId="35" xfId="49" applyNumberFormat="1" applyFont="1" applyFill="1" applyBorder="1" applyAlignment="1" applyProtection="1">
      <alignment horizontal="right" shrinkToFit="1"/>
      <protection locked="0"/>
    </xf>
    <xf numFmtId="178" fontId="37" fillId="0" borderId="19" xfId="49" applyNumberFormat="1" applyFont="1" applyFill="1" applyBorder="1" applyAlignment="1" applyProtection="1">
      <alignment horizontal="right" shrinkToFit="1"/>
      <protection locked="0"/>
    </xf>
    <xf numFmtId="178" fontId="37" fillId="23" borderId="46" xfId="49" applyNumberFormat="1" applyFont="1" applyFill="1" applyBorder="1" applyAlignment="1" applyProtection="1">
      <alignment horizontal="right" shrinkToFit="1"/>
      <protection/>
    </xf>
    <xf numFmtId="178" fontId="37" fillId="23" borderId="75" xfId="49" applyNumberFormat="1" applyFont="1" applyFill="1" applyBorder="1" applyAlignment="1" applyProtection="1">
      <alignment horizontal="right" shrinkToFit="1"/>
      <protection/>
    </xf>
    <xf numFmtId="178" fontId="37" fillId="0" borderId="82" xfId="49" applyNumberFormat="1" applyFont="1" applyFill="1" applyBorder="1" applyAlignment="1" applyProtection="1">
      <alignment/>
      <protection locked="0"/>
    </xf>
    <xf numFmtId="38" fontId="37" fillId="21" borderId="83" xfId="49" applyFont="1" applyFill="1" applyBorder="1" applyAlignment="1">
      <alignment/>
    </xf>
    <xf numFmtId="38" fontId="37" fillId="21" borderId="84" xfId="49" applyFont="1" applyFill="1" applyBorder="1" applyAlignment="1">
      <alignment/>
    </xf>
    <xf numFmtId="38" fontId="37" fillId="21" borderId="82" xfId="49" applyFont="1" applyFill="1" applyBorder="1" applyAlignment="1">
      <alignment/>
    </xf>
    <xf numFmtId="38" fontId="37" fillId="21" borderId="85" xfId="49" applyFont="1" applyFill="1" applyBorder="1" applyAlignment="1">
      <alignment/>
    </xf>
    <xf numFmtId="38" fontId="37" fillId="21" borderId="51" xfId="49" applyFont="1" applyFill="1" applyBorder="1" applyAlignment="1">
      <alignment/>
    </xf>
    <xf numFmtId="38" fontId="37" fillId="21" borderId="57" xfId="49" applyFont="1" applyFill="1" applyBorder="1" applyAlignment="1">
      <alignment/>
    </xf>
    <xf numFmtId="38" fontId="37" fillId="21" borderId="36" xfId="49" applyFont="1" applyFill="1" applyBorder="1" applyAlignment="1">
      <alignment/>
    </xf>
    <xf numFmtId="38" fontId="37" fillId="21" borderId="66" xfId="49" applyFont="1" applyFill="1" applyBorder="1" applyAlignment="1">
      <alignment/>
    </xf>
    <xf numFmtId="38" fontId="37" fillId="21" borderId="86" xfId="49" applyFont="1" applyFill="1" applyBorder="1" applyAlignment="1">
      <alignment/>
    </xf>
    <xf numFmtId="38" fontId="37" fillId="21" borderId="67" xfId="49" applyFont="1" applyFill="1" applyBorder="1" applyAlignment="1">
      <alignment/>
    </xf>
    <xf numFmtId="38" fontId="37" fillId="21" borderId="56" xfId="49" applyFont="1" applyFill="1" applyBorder="1" applyAlignment="1">
      <alignment/>
    </xf>
    <xf numFmtId="38" fontId="37" fillId="21" borderId="87" xfId="49" applyFont="1" applyFill="1" applyBorder="1" applyAlignment="1">
      <alignment/>
    </xf>
    <xf numFmtId="38" fontId="37" fillId="21" borderId="88" xfId="49" applyFont="1" applyFill="1" applyBorder="1" applyAlignment="1">
      <alignment/>
    </xf>
    <xf numFmtId="38" fontId="37" fillId="21" borderId="20" xfId="49" applyFont="1" applyFill="1" applyBorder="1" applyAlignment="1">
      <alignment/>
    </xf>
    <xf numFmtId="38" fontId="37" fillId="21" borderId="89" xfId="49" applyFont="1" applyFill="1" applyBorder="1" applyAlignment="1">
      <alignment/>
    </xf>
    <xf numFmtId="38" fontId="37" fillId="21" borderId="90" xfId="49" applyFont="1" applyFill="1" applyBorder="1" applyAlignment="1">
      <alignment/>
    </xf>
    <xf numFmtId="38" fontId="37" fillId="21" borderId="25" xfId="49" applyFont="1" applyFill="1" applyBorder="1" applyAlignment="1">
      <alignment/>
    </xf>
    <xf numFmtId="0" fontId="39" fillId="21" borderId="11" xfId="0" applyFont="1" applyFill="1" applyBorder="1" applyAlignment="1">
      <alignment horizontal="center"/>
    </xf>
    <xf numFmtId="0" fontId="39" fillId="7" borderId="11" xfId="0" applyFont="1" applyFill="1" applyBorder="1" applyAlignment="1">
      <alignment horizontal="center"/>
    </xf>
    <xf numFmtId="0" fontId="46" fillId="21" borderId="32" xfId="0" applyFont="1" applyFill="1" applyBorder="1" applyAlignment="1">
      <alignment/>
    </xf>
    <xf numFmtId="0" fontId="46" fillId="21" borderId="11" xfId="0" applyFont="1" applyFill="1" applyBorder="1" applyAlignment="1">
      <alignment/>
    </xf>
    <xf numFmtId="0" fontId="46" fillId="21" borderId="28" xfId="0" applyFont="1" applyFill="1" applyBorder="1" applyAlignment="1">
      <alignment/>
    </xf>
    <xf numFmtId="0" fontId="46" fillId="7" borderId="32" xfId="0" applyFont="1" applyFill="1" applyBorder="1" applyAlignment="1">
      <alignment/>
    </xf>
    <xf numFmtId="0" fontId="46" fillId="7" borderId="11" xfId="0" applyFont="1" applyFill="1" applyBorder="1" applyAlignment="1">
      <alignment/>
    </xf>
    <xf numFmtId="38" fontId="36" fillId="21" borderId="0" xfId="49" applyFont="1" applyFill="1" applyBorder="1" applyAlignment="1" applyProtection="1">
      <alignment/>
      <protection/>
    </xf>
    <xf numFmtId="38" fontId="36" fillId="21" borderId="29" xfId="49" applyFont="1" applyFill="1" applyBorder="1" applyAlignment="1" applyProtection="1">
      <alignment horizontal="left"/>
      <protection/>
    </xf>
    <xf numFmtId="38" fontId="36" fillId="7" borderId="64" xfId="49" applyFont="1" applyFill="1" applyBorder="1" applyAlignment="1" applyProtection="1">
      <alignment horizontal="left"/>
      <protection/>
    </xf>
    <xf numFmtId="38" fontId="36" fillId="7" borderId="0" xfId="49" applyFont="1" applyFill="1" applyBorder="1" applyAlignment="1" applyProtection="1">
      <alignment horizontal="left"/>
      <protection/>
    </xf>
    <xf numFmtId="38" fontId="36" fillId="7" borderId="29" xfId="49" applyFont="1" applyFill="1" applyBorder="1" applyAlignment="1" applyProtection="1">
      <alignment horizontal="left"/>
      <protection/>
    </xf>
    <xf numFmtId="0" fontId="36" fillId="21" borderId="49" xfId="0" applyFont="1" applyFill="1" applyBorder="1" applyAlignment="1">
      <alignment horizontal="center"/>
    </xf>
    <xf numFmtId="0" fontId="36" fillId="21" borderId="78" xfId="0" applyFont="1" applyFill="1" applyBorder="1" applyAlignment="1">
      <alignment horizontal="center"/>
    </xf>
    <xf numFmtId="0" fontId="36" fillId="7" borderId="91" xfId="0" applyFont="1" applyFill="1" applyBorder="1" applyAlignment="1">
      <alignment horizontal="center"/>
    </xf>
    <xf numFmtId="0" fontId="36" fillId="7" borderId="49" xfId="0" applyFont="1" applyFill="1" applyBorder="1" applyAlignment="1">
      <alignment horizontal="center"/>
    </xf>
    <xf numFmtId="38" fontId="36" fillId="0" borderId="34" xfId="49" applyFont="1" applyFill="1" applyBorder="1" applyAlignment="1" applyProtection="1">
      <alignment horizontal="left"/>
      <protection/>
    </xf>
    <xf numFmtId="38" fontId="36" fillId="0" borderId="35" xfId="49" applyFont="1" applyFill="1" applyBorder="1" applyAlignment="1" applyProtection="1">
      <alignment horizontal="left"/>
      <protection/>
    </xf>
    <xf numFmtId="38" fontId="36" fillId="0" borderId="48" xfId="49" applyFont="1" applyFill="1" applyBorder="1" applyAlignment="1" applyProtection="1">
      <alignment horizontal="left"/>
      <protection/>
    </xf>
    <xf numFmtId="0" fontId="46" fillId="21" borderId="91" xfId="0" applyFont="1" applyFill="1" applyBorder="1" applyAlignment="1">
      <alignment/>
    </xf>
    <xf numFmtId="0" fontId="46" fillId="21" borderId="49" xfId="0" applyFont="1" applyFill="1" applyBorder="1" applyAlignment="1">
      <alignment/>
    </xf>
    <xf numFmtId="0" fontId="46" fillId="21" borderId="78" xfId="0" applyFont="1" applyFill="1" applyBorder="1" applyAlignment="1">
      <alignment/>
    </xf>
    <xf numFmtId="0" fontId="46" fillId="7" borderId="91" xfId="0" applyFont="1" applyFill="1" applyBorder="1" applyAlignment="1">
      <alignment/>
    </xf>
    <xf numFmtId="0" fontId="46" fillId="7" borderId="49" xfId="0" applyFont="1" applyFill="1" applyBorder="1" applyAlignment="1">
      <alignment/>
    </xf>
    <xf numFmtId="0" fontId="46" fillId="7" borderId="78" xfId="0" applyFont="1" applyFill="1" applyBorder="1" applyAlignment="1">
      <alignment/>
    </xf>
    <xf numFmtId="38" fontId="37" fillId="21" borderId="84" xfId="49" applyNumberFormat="1" applyFont="1" applyFill="1" applyBorder="1" applyAlignment="1">
      <alignment/>
    </xf>
    <xf numFmtId="0" fontId="0" fillId="0" borderId="64" xfId="0" applyBorder="1" applyAlignment="1">
      <alignment/>
    </xf>
    <xf numFmtId="0" fontId="0" fillId="0" borderId="29" xfId="0" applyBorder="1" applyAlignment="1">
      <alignment/>
    </xf>
    <xf numFmtId="1" fontId="36" fillId="23" borderId="75" xfId="65" applyNumberFormat="1" applyFont="1" applyFill="1" applyBorder="1" applyAlignment="1" applyProtection="1">
      <alignment horizontal="left"/>
      <protection/>
    </xf>
    <xf numFmtId="1" fontId="34" fillId="23" borderId="46" xfId="65" applyNumberFormat="1" applyFont="1" applyFill="1" applyBorder="1" applyAlignment="1" applyProtection="1">
      <alignment horizontal="center"/>
      <protection/>
    </xf>
    <xf numFmtId="1" fontId="36" fillId="23" borderId="54" xfId="65" applyNumberFormat="1" applyFont="1" applyFill="1" applyBorder="1" applyAlignment="1" applyProtection="1">
      <alignment horizontal="left"/>
      <protection/>
    </xf>
    <xf numFmtId="1" fontId="34" fillId="23" borderId="48" xfId="65" applyNumberFormat="1" applyFont="1" applyFill="1" applyBorder="1" applyAlignment="1" applyProtection="1">
      <alignment horizontal="center"/>
      <protection/>
    </xf>
    <xf numFmtId="0" fontId="46" fillId="23" borderId="32" xfId="0" applyFont="1" applyFill="1" applyBorder="1" applyAlignment="1">
      <alignment/>
    </xf>
    <xf numFmtId="0" fontId="36" fillId="23" borderId="91" xfId="0" applyFont="1" applyFill="1" applyBorder="1" applyAlignment="1">
      <alignment horizontal="center"/>
    </xf>
    <xf numFmtId="38" fontId="36" fillId="23" borderId="64" xfId="49" applyFont="1" applyFill="1" applyBorder="1" applyAlignment="1" applyProtection="1">
      <alignment horizontal="left"/>
      <protection/>
    </xf>
    <xf numFmtId="0" fontId="46" fillId="23" borderId="11" xfId="0" applyFont="1" applyFill="1" applyBorder="1" applyAlignment="1">
      <alignment/>
    </xf>
    <xf numFmtId="0" fontId="36" fillId="23" borderId="49" xfId="0" applyFont="1" applyFill="1" applyBorder="1" applyAlignment="1">
      <alignment horizontal="center"/>
    </xf>
    <xf numFmtId="38" fontId="36" fillId="23" borderId="0" xfId="49" applyFont="1" applyFill="1" applyBorder="1" applyAlignment="1" applyProtection="1">
      <alignment horizontal="left"/>
      <protection/>
    </xf>
    <xf numFmtId="0" fontId="39" fillId="23" borderId="11" xfId="0" applyFont="1" applyFill="1" applyBorder="1" applyAlignment="1">
      <alignment horizontal="center"/>
    </xf>
    <xf numFmtId="0" fontId="36" fillId="23" borderId="78" xfId="0" applyFont="1" applyFill="1" applyBorder="1" applyAlignment="1">
      <alignment horizontal="center"/>
    </xf>
    <xf numFmtId="38" fontId="36" fillId="23" borderId="29" xfId="49" applyFont="1" applyFill="1" applyBorder="1" applyAlignment="1" applyProtection="1">
      <alignment horizontal="left"/>
      <protection/>
    </xf>
    <xf numFmtId="0" fontId="46" fillId="23" borderId="28" xfId="0" applyFont="1" applyFill="1" applyBorder="1" applyAlignment="1">
      <alignment/>
    </xf>
    <xf numFmtId="0" fontId="46" fillId="23" borderId="91" xfId="0" applyFont="1" applyFill="1" applyBorder="1" applyAlignment="1">
      <alignment/>
    </xf>
    <xf numFmtId="38" fontId="36" fillId="23" borderId="34" xfId="49" applyFont="1" applyFill="1" applyBorder="1" applyAlignment="1" applyProtection="1">
      <alignment horizontal="left"/>
      <protection/>
    </xf>
    <xf numFmtId="0" fontId="46" fillId="23" borderId="49" xfId="0" applyFont="1" applyFill="1" applyBorder="1" applyAlignment="1">
      <alignment/>
    </xf>
    <xf numFmtId="38" fontId="36" fillId="23" borderId="35" xfId="49" applyFont="1" applyFill="1" applyBorder="1" applyAlignment="1" applyProtection="1">
      <alignment horizontal="left"/>
      <protection/>
    </xf>
    <xf numFmtId="38" fontId="36" fillId="23" borderId="48" xfId="49" applyFont="1" applyFill="1" applyBorder="1" applyAlignment="1" applyProtection="1">
      <alignment horizontal="left"/>
      <protection/>
    </xf>
    <xf numFmtId="0" fontId="39" fillId="23" borderId="78" xfId="0" applyFont="1" applyFill="1" applyBorder="1" applyAlignment="1">
      <alignment horizontal="center"/>
    </xf>
    <xf numFmtId="0" fontId="39" fillId="23" borderId="91" xfId="0" applyFont="1" applyFill="1" applyBorder="1" applyAlignment="1">
      <alignment horizontal="center"/>
    </xf>
    <xf numFmtId="0" fontId="39" fillId="23" borderId="49" xfId="0" applyFont="1" applyFill="1" applyBorder="1" applyAlignment="1">
      <alignment horizontal="center"/>
    </xf>
    <xf numFmtId="0" fontId="46" fillId="23" borderId="78" xfId="0" applyFont="1" applyFill="1" applyBorder="1" applyAlignment="1">
      <alignment/>
    </xf>
    <xf numFmtId="38" fontId="36" fillId="23" borderId="0" xfId="49" applyFont="1" applyFill="1" applyBorder="1" applyAlignment="1" applyProtection="1">
      <alignment horizontal="center"/>
      <protection/>
    </xf>
    <xf numFmtId="0" fontId="25" fillId="23" borderId="59" xfId="0" applyFont="1" applyFill="1" applyBorder="1" applyAlignment="1">
      <alignment/>
    </xf>
    <xf numFmtId="0" fontId="25" fillId="23" borderId="92" xfId="0" applyFont="1" applyFill="1" applyBorder="1" applyAlignment="1">
      <alignment/>
    </xf>
    <xf numFmtId="0" fontId="46" fillId="7" borderId="28" xfId="0" applyFont="1" applyFill="1" applyBorder="1" applyAlignment="1">
      <alignment/>
    </xf>
    <xf numFmtId="178" fontId="36" fillId="23" borderId="35" xfId="49" applyNumberFormat="1" applyFont="1" applyFill="1" applyBorder="1" applyAlignment="1" applyProtection="1">
      <alignment/>
      <protection/>
    </xf>
    <xf numFmtId="178" fontId="36" fillId="23" borderId="0" xfId="49" applyNumberFormat="1" applyFont="1" applyFill="1" applyBorder="1" applyAlignment="1" applyProtection="1">
      <alignment/>
      <protection/>
    </xf>
    <xf numFmtId="1" fontId="32" fillId="21" borderId="0" xfId="63" applyFont="1" applyFill="1" applyBorder="1" applyAlignment="1" applyProtection="1">
      <alignment horizontal="right"/>
      <protection/>
    </xf>
    <xf numFmtId="14" fontId="29" fillId="21" borderId="0" xfId="0" applyNumberFormat="1" applyFont="1" applyFill="1" applyBorder="1" applyAlignment="1" applyProtection="1">
      <alignment horizontal="right"/>
      <protection/>
    </xf>
    <xf numFmtId="0" fontId="30" fillId="21" borderId="0" xfId="0" applyFont="1" applyFill="1" applyAlignment="1" applyProtection="1">
      <alignment horizontal="left"/>
      <protection/>
    </xf>
    <xf numFmtId="1" fontId="28" fillId="21" borderId="29" xfId="65" applyNumberFormat="1" applyFont="1" applyFill="1" applyBorder="1" applyProtection="1">
      <alignment/>
      <protection/>
    </xf>
    <xf numFmtId="182" fontId="28" fillId="21" borderId="29" xfId="65" applyNumberFormat="1" applyFont="1" applyFill="1" applyBorder="1" applyProtection="1">
      <alignment/>
      <protection/>
    </xf>
    <xf numFmtId="0" fontId="31" fillId="21" borderId="29" xfId="0" applyNumberFormat="1" applyFont="1" applyFill="1" applyBorder="1" applyAlignment="1" applyProtection="1">
      <alignment horizontal="left"/>
      <protection/>
    </xf>
    <xf numFmtId="0" fontId="31" fillId="21" borderId="0" xfId="0" applyFont="1" applyFill="1" applyAlignment="1">
      <alignment horizontal="right"/>
    </xf>
    <xf numFmtId="1" fontId="36" fillId="21" borderId="0" xfId="65" applyNumberFormat="1" applyFont="1" applyFill="1" applyBorder="1" applyProtection="1">
      <alignment/>
      <protection/>
    </xf>
    <xf numFmtId="1" fontId="36" fillId="21" borderId="0" xfId="65" applyNumberFormat="1" applyFont="1" applyFill="1" applyBorder="1" applyAlignment="1" applyProtection="1">
      <alignment horizontal="left"/>
      <protection/>
    </xf>
    <xf numFmtId="1" fontId="37" fillId="21" borderId="0" xfId="65" applyNumberFormat="1" applyFont="1" applyFill="1" applyBorder="1" applyProtection="1">
      <alignment/>
      <protection/>
    </xf>
    <xf numFmtId="38" fontId="37" fillId="21" borderId="0" xfId="49" applyFont="1" applyFill="1" applyBorder="1" applyAlignment="1" applyProtection="1">
      <alignment/>
      <protection/>
    </xf>
    <xf numFmtId="1" fontId="36" fillId="21" borderId="29" xfId="65" applyNumberFormat="1" applyFont="1" applyFill="1" applyBorder="1" applyProtection="1">
      <alignment/>
      <protection/>
    </xf>
    <xf numFmtId="1" fontId="37" fillId="21" borderId="29" xfId="65" applyNumberFormat="1" applyFont="1" applyFill="1" applyBorder="1" applyProtection="1">
      <alignment/>
      <protection/>
    </xf>
    <xf numFmtId="178" fontId="37" fillId="21" borderId="29" xfId="65" applyNumberFormat="1" applyFont="1" applyFill="1" applyBorder="1" applyProtection="1">
      <alignment/>
      <protection/>
    </xf>
    <xf numFmtId="0" fontId="0" fillId="21" borderId="0" xfId="0" applyFill="1" applyAlignment="1">
      <alignment/>
    </xf>
    <xf numFmtId="0" fontId="25" fillId="21" borderId="0" xfId="0" applyFont="1" applyFill="1" applyAlignment="1">
      <alignment/>
    </xf>
    <xf numFmtId="0" fontId="39" fillId="21" borderId="0" xfId="0" applyFont="1" applyFill="1" applyBorder="1" applyAlignment="1" applyProtection="1">
      <alignment horizontal="left"/>
      <protection/>
    </xf>
    <xf numFmtId="0" fontId="37" fillId="21" borderId="0" xfId="0" applyFont="1" applyFill="1" applyAlignment="1">
      <alignment/>
    </xf>
    <xf numFmtId="0" fontId="39" fillId="21" borderId="29" xfId="0" applyFont="1" applyFill="1" applyBorder="1" applyAlignment="1" applyProtection="1">
      <alignment horizontal="left"/>
      <protection/>
    </xf>
    <xf numFmtId="0" fontId="37" fillId="21" borderId="29" xfId="0" applyFont="1" applyFill="1" applyBorder="1" applyAlignment="1" applyProtection="1">
      <alignment shrinkToFit="1"/>
      <protection/>
    </xf>
    <xf numFmtId="0" fontId="45" fillId="21" borderId="0" xfId="0" applyFont="1" applyFill="1" applyAlignment="1">
      <alignment/>
    </xf>
    <xf numFmtId="0" fontId="46" fillId="21" borderId="0" xfId="0" applyFont="1" applyFill="1" applyAlignment="1">
      <alignment/>
    </xf>
    <xf numFmtId="0" fontId="39" fillId="21" borderId="0" xfId="0" applyFont="1" applyFill="1" applyAlignment="1">
      <alignment/>
    </xf>
    <xf numFmtId="0" fontId="36" fillId="21" borderId="0" xfId="0" applyFont="1" applyFill="1" applyAlignment="1">
      <alignment/>
    </xf>
    <xf numFmtId="0" fontId="36" fillId="24" borderId="43" xfId="0" applyFont="1" applyFill="1" applyBorder="1" applyAlignment="1" applyProtection="1">
      <alignment/>
      <protection/>
    </xf>
    <xf numFmtId="0" fontId="36" fillId="24" borderId="35" xfId="0" applyFont="1" applyFill="1" applyBorder="1" applyAlignment="1" applyProtection="1">
      <alignment/>
      <protection/>
    </xf>
    <xf numFmtId="0" fontId="36" fillId="24" borderId="34" xfId="0" applyFont="1" applyFill="1" applyBorder="1" applyAlignment="1" applyProtection="1">
      <alignment horizontal="left"/>
      <protection/>
    </xf>
    <xf numFmtId="0" fontId="36" fillId="24" borderId="35" xfId="0" applyFont="1" applyFill="1" applyBorder="1" applyAlignment="1" applyProtection="1">
      <alignment horizontal="left"/>
      <protection/>
    </xf>
    <xf numFmtId="0" fontId="36" fillId="24" borderId="48" xfId="0" applyFont="1" applyFill="1" applyBorder="1" applyAlignment="1" applyProtection="1">
      <alignment horizontal="left"/>
      <protection/>
    </xf>
    <xf numFmtId="0" fontId="36" fillId="24" borderId="0" xfId="0" applyFont="1" applyFill="1" applyBorder="1" applyAlignment="1" applyProtection="1">
      <alignment horizontal="left"/>
      <protection/>
    </xf>
    <xf numFmtId="0" fontId="36" fillId="25" borderId="40" xfId="0" applyFont="1" applyFill="1" applyBorder="1" applyAlignment="1" applyProtection="1">
      <alignment/>
      <protection/>
    </xf>
    <xf numFmtId="0" fontId="36" fillId="25" borderId="35" xfId="0" applyFont="1" applyFill="1" applyBorder="1" applyAlignment="1" applyProtection="1">
      <alignment/>
      <protection/>
    </xf>
    <xf numFmtId="0" fontId="36" fillId="25" borderId="35" xfId="0" applyFont="1" applyFill="1" applyBorder="1" applyAlignment="1" applyProtection="1">
      <alignment horizontal="left"/>
      <protection/>
    </xf>
    <xf numFmtId="1" fontId="49" fillId="21" borderId="0" xfId="65" applyFont="1" applyFill="1" applyAlignment="1">
      <alignment horizontal="right"/>
      <protection/>
    </xf>
    <xf numFmtId="1" fontId="32" fillId="21" borderId="29" xfId="65" applyNumberFormat="1" applyFont="1" applyFill="1" applyBorder="1" applyAlignment="1" applyProtection="1">
      <alignment horizontal="right"/>
      <protection/>
    </xf>
    <xf numFmtId="0" fontId="48" fillId="21" borderId="0" xfId="0" applyNumberFormat="1" applyFont="1" applyFill="1" applyAlignment="1" applyProtection="1">
      <alignment horizontal="left"/>
      <protection/>
    </xf>
    <xf numFmtId="1" fontId="48" fillId="21" borderId="29" xfId="65" applyNumberFormat="1" applyFont="1" applyFill="1" applyBorder="1" applyAlignment="1" applyProtection="1">
      <alignment horizontal="left"/>
      <protection/>
    </xf>
    <xf numFmtId="38" fontId="36" fillId="7" borderId="58" xfId="49" applyFont="1" applyFill="1" applyBorder="1" applyAlignment="1" applyProtection="1">
      <alignment horizontal="left"/>
      <protection/>
    </xf>
    <xf numFmtId="38" fontId="36" fillId="23" borderId="93" xfId="49" applyFont="1" applyFill="1" applyBorder="1" applyAlignment="1" applyProtection="1">
      <alignment horizontal="left"/>
      <protection/>
    </xf>
    <xf numFmtId="38" fontId="36" fillId="23" borderId="58" xfId="49" applyFont="1" applyFill="1" applyBorder="1" applyAlignment="1" applyProtection="1">
      <alignment horizontal="left"/>
      <protection/>
    </xf>
    <xf numFmtId="0" fontId="50" fillId="21" borderId="0" xfId="0" applyFont="1" applyFill="1" applyBorder="1" applyAlignment="1" applyProtection="1">
      <alignment horizontal="right"/>
      <protection/>
    </xf>
    <xf numFmtId="0" fontId="34" fillId="23" borderId="61" xfId="65" applyNumberFormat="1" applyFont="1" applyFill="1" applyBorder="1" applyAlignment="1" applyProtection="1">
      <alignment horizontal="center"/>
      <protection/>
    </xf>
    <xf numFmtId="38" fontId="36" fillId="0" borderId="34" xfId="49" applyFont="1" applyFill="1" applyBorder="1" applyAlignment="1" applyProtection="1">
      <alignment horizontal="left"/>
      <protection locked="0"/>
    </xf>
    <xf numFmtId="38" fontId="36" fillId="0" borderId="35" xfId="49" applyFont="1" applyFill="1" applyBorder="1" applyAlignment="1" applyProtection="1">
      <alignment horizontal="left"/>
      <protection locked="0"/>
    </xf>
    <xf numFmtId="38" fontId="36" fillId="0" borderId="48" xfId="49" applyFont="1" applyFill="1" applyBorder="1" applyAlignment="1" applyProtection="1">
      <alignment horizontal="left"/>
      <protection locked="0"/>
    </xf>
    <xf numFmtId="38" fontId="36" fillId="0" borderId="93" xfId="49" applyFont="1" applyFill="1" applyBorder="1" applyAlignment="1" applyProtection="1">
      <alignment horizontal="left"/>
      <protection locked="0"/>
    </xf>
    <xf numFmtId="0" fontId="0" fillId="21" borderId="0" xfId="0" applyFill="1" applyAlignment="1" applyProtection="1">
      <alignment/>
      <protection/>
    </xf>
    <xf numFmtId="0" fontId="0" fillId="21" borderId="0" xfId="0" applyFill="1" applyAlignment="1" applyProtection="1">
      <alignment horizontal="center"/>
      <protection/>
    </xf>
    <xf numFmtId="0" fontId="0" fillId="21" borderId="0" xfId="0" applyFill="1" applyBorder="1" applyAlignment="1" applyProtection="1">
      <alignment/>
      <protection/>
    </xf>
    <xf numFmtId="0" fontId="25" fillId="21" borderId="0" xfId="0" applyFont="1" applyFill="1" applyAlignment="1" applyProtection="1">
      <alignment/>
      <protection/>
    </xf>
    <xf numFmtId="0" fontId="26" fillId="21" borderId="0" xfId="64" applyFont="1" applyFill="1" applyAlignment="1" applyProtection="1" quotePrefix="1">
      <alignment horizontal="left"/>
      <protection/>
    </xf>
    <xf numFmtId="0" fontId="28" fillId="21" borderId="0" xfId="0" applyFont="1" applyFill="1" applyAlignment="1" applyProtection="1">
      <alignment/>
      <protection/>
    </xf>
    <xf numFmtId="0" fontId="28" fillId="21" borderId="0" xfId="0" applyFont="1" applyFill="1" applyBorder="1" applyAlignment="1" applyProtection="1">
      <alignment/>
      <protection/>
    </xf>
    <xf numFmtId="0" fontId="31" fillId="21" borderId="0" xfId="0" applyFont="1" applyFill="1" applyAlignment="1" applyProtection="1">
      <alignment horizontal="right"/>
      <protection/>
    </xf>
    <xf numFmtId="1" fontId="49" fillId="21" borderId="0" xfId="65" applyFont="1" applyFill="1" applyAlignment="1" applyProtection="1">
      <alignment horizontal="right"/>
      <protection/>
    </xf>
    <xf numFmtId="0" fontId="35" fillId="21" borderId="0" xfId="0" applyFont="1" applyFill="1" applyAlignment="1" applyProtection="1">
      <alignment/>
      <protection/>
    </xf>
    <xf numFmtId="0" fontId="36" fillId="23" borderId="48" xfId="0" applyFont="1" applyFill="1" applyBorder="1" applyAlignment="1" applyProtection="1">
      <alignment/>
      <protection/>
    </xf>
    <xf numFmtId="0" fontId="36" fillId="23" borderId="36" xfId="0" applyFont="1" applyFill="1" applyBorder="1" applyAlignment="1" applyProtection="1">
      <alignment/>
      <protection/>
    </xf>
    <xf numFmtId="0" fontId="37" fillId="21" borderId="0" xfId="0" applyFont="1" applyFill="1" applyAlignment="1" applyProtection="1">
      <alignment/>
      <protection/>
    </xf>
    <xf numFmtId="178" fontId="37" fillId="23" borderId="35" xfId="49" applyNumberFormat="1" applyFont="1" applyFill="1" applyBorder="1" applyAlignment="1" applyProtection="1">
      <alignment horizontal="center" shrinkToFit="1"/>
      <protection/>
    </xf>
    <xf numFmtId="178" fontId="37" fillId="23" borderId="19" xfId="49" applyNumberFormat="1" applyFont="1" applyFill="1" applyBorder="1" applyAlignment="1" applyProtection="1">
      <alignment horizontal="center"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6" fillId="24" borderId="81" xfId="0" applyFont="1" applyFill="1" applyBorder="1" applyAlignment="1" applyProtection="1">
      <alignment/>
      <protection locked="0"/>
    </xf>
    <xf numFmtId="0" fontId="36" fillId="24" borderId="22" xfId="0" applyFont="1" applyFill="1" applyBorder="1" applyAlignment="1" applyProtection="1">
      <alignment/>
      <protection locked="0"/>
    </xf>
    <xf numFmtId="0" fontId="36" fillId="24" borderId="20" xfId="0" applyFont="1" applyFill="1" applyBorder="1" applyAlignment="1" applyProtection="1">
      <alignment/>
      <protection locked="0"/>
    </xf>
    <xf numFmtId="0" fontId="36" fillId="24" borderId="18" xfId="0" applyFont="1" applyFill="1" applyBorder="1" applyAlignment="1" applyProtection="1">
      <alignment horizontal="left"/>
      <protection locked="0"/>
    </xf>
    <xf numFmtId="0" fontId="36" fillId="24" borderId="20" xfId="0" applyFont="1" applyFill="1" applyBorder="1" applyAlignment="1" applyProtection="1">
      <alignment horizontal="left"/>
      <protection locked="0"/>
    </xf>
    <xf numFmtId="0" fontId="36" fillId="24" borderId="36" xfId="0" applyFont="1" applyFill="1" applyBorder="1" applyAlignment="1" applyProtection="1">
      <alignment horizontal="left"/>
      <protection locked="0"/>
    </xf>
    <xf numFmtId="0" fontId="36" fillId="24" borderId="31" xfId="0" applyFont="1" applyFill="1" applyBorder="1" applyAlignment="1" applyProtection="1">
      <alignment horizontal="left"/>
      <protection locked="0"/>
    </xf>
    <xf numFmtId="1" fontId="21" fillId="21" borderId="0" xfId="65" applyFill="1" applyProtection="1">
      <alignment/>
      <protection/>
    </xf>
    <xf numFmtId="1" fontId="41" fillId="21" borderId="0" xfId="65" applyNumberFormat="1" applyFont="1" applyFill="1" applyProtection="1">
      <alignment/>
      <protection/>
    </xf>
    <xf numFmtId="1" fontId="28" fillId="21" borderId="0" xfId="65" applyFont="1" applyFill="1" applyProtection="1">
      <alignment/>
      <protection/>
    </xf>
    <xf numFmtId="1" fontId="42" fillId="21" borderId="0" xfId="65" applyNumberFormat="1" applyFont="1" applyFill="1" applyProtection="1">
      <alignment/>
      <protection/>
    </xf>
    <xf numFmtId="1" fontId="42" fillId="21" borderId="11" xfId="65" applyNumberFormat="1" applyFont="1" applyFill="1" applyBorder="1" applyProtection="1">
      <alignment/>
      <protection/>
    </xf>
    <xf numFmtId="1" fontId="42" fillId="21" borderId="0" xfId="65" applyNumberFormat="1" applyFont="1" applyFill="1" applyBorder="1" applyProtection="1">
      <alignment/>
      <protection/>
    </xf>
    <xf numFmtId="1" fontId="21" fillId="0" borderId="0" xfId="65" applyProtection="1">
      <alignment/>
      <protection/>
    </xf>
    <xf numFmtId="0" fontId="26" fillId="21" borderId="0" xfId="0" applyFont="1" applyFill="1" applyAlignment="1">
      <alignment/>
    </xf>
    <xf numFmtId="1" fontId="38" fillId="23" borderId="53" xfId="65" applyNumberFormat="1" applyFont="1" applyFill="1" applyBorder="1" applyAlignment="1" applyProtection="1">
      <alignment horizontal="left"/>
      <protection/>
    </xf>
    <xf numFmtId="1" fontId="38" fillId="23" borderId="71" xfId="65" applyNumberFormat="1" applyFont="1" applyFill="1" applyBorder="1" applyAlignment="1" applyProtection="1">
      <alignment horizontal="left"/>
      <protection/>
    </xf>
    <xf numFmtId="1" fontId="38" fillId="23" borderId="28" xfId="65" applyNumberFormat="1" applyFont="1" applyFill="1" applyBorder="1" applyAlignment="1" applyProtection="1">
      <alignment horizontal="left"/>
      <protection/>
    </xf>
    <xf numFmtId="1" fontId="38" fillId="23" borderId="19" xfId="65" applyNumberFormat="1" applyFont="1" applyFill="1" applyBorder="1" applyAlignment="1" applyProtection="1">
      <alignment horizontal="left"/>
      <protection/>
    </xf>
    <xf numFmtId="1" fontId="38" fillId="23" borderId="21" xfId="65" applyNumberFormat="1" applyFont="1" applyFill="1" applyBorder="1" applyAlignment="1" applyProtection="1">
      <alignment horizontal="left"/>
      <protection/>
    </xf>
    <xf numFmtId="38" fontId="36" fillId="21" borderId="0" xfId="49" applyFont="1" applyFill="1" applyBorder="1" applyAlignment="1" applyProtection="1" quotePrefix="1">
      <alignment horizontal="center"/>
      <protection/>
    </xf>
    <xf numFmtId="38" fontId="36" fillId="21" borderId="29" xfId="49" applyFont="1" applyFill="1" applyBorder="1" applyAlignment="1" applyProtection="1">
      <alignment horizontal="center"/>
      <protection/>
    </xf>
    <xf numFmtId="38" fontId="36" fillId="7" borderId="64" xfId="49" applyFont="1" applyFill="1" applyBorder="1" applyAlignment="1" applyProtection="1">
      <alignment horizontal="center"/>
      <protection/>
    </xf>
    <xf numFmtId="38" fontId="36" fillId="7" borderId="0" xfId="49" applyFont="1" applyFill="1" applyBorder="1" applyAlignment="1" applyProtection="1">
      <alignment horizontal="center"/>
      <protection/>
    </xf>
    <xf numFmtId="38" fontId="36" fillId="7" borderId="29" xfId="49" applyFont="1" applyFill="1" applyBorder="1" applyAlignment="1" applyProtection="1">
      <alignment horizontal="center"/>
      <protection/>
    </xf>
    <xf numFmtId="38" fontId="36" fillId="23" borderId="64" xfId="49" applyFont="1" applyFill="1" applyBorder="1" applyAlignment="1" applyProtection="1">
      <alignment horizontal="center"/>
      <protection/>
    </xf>
    <xf numFmtId="38" fontId="36" fillId="23" borderId="29" xfId="49" applyFont="1" applyFill="1" applyBorder="1" applyAlignment="1" applyProtection="1">
      <alignment horizontal="center"/>
      <protection/>
    </xf>
    <xf numFmtId="0" fontId="0" fillId="0" borderId="94" xfId="0" applyBorder="1" applyAlignment="1">
      <alignment/>
    </xf>
    <xf numFmtId="38" fontId="36" fillId="0" borderId="34" xfId="49" applyFont="1" applyFill="1" applyBorder="1" applyAlignment="1" applyProtection="1" quotePrefix="1">
      <alignment horizontal="center"/>
      <protection/>
    </xf>
    <xf numFmtId="38" fontId="36" fillId="0" borderId="35" xfId="49" applyFont="1" applyFill="1" applyBorder="1" applyAlignment="1" applyProtection="1" quotePrefix="1">
      <alignment horizontal="center"/>
      <protection/>
    </xf>
    <xf numFmtId="38" fontId="36" fillId="0" borderId="48" xfId="49" applyFont="1" applyFill="1" applyBorder="1" applyAlignment="1" applyProtection="1" quotePrefix="1">
      <alignment horizontal="center"/>
      <protection/>
    </xf>
    <xf numFmtId="38" fontId="36" fillId="7" borderId="47" xfId="49" applyFont="1" applyFill="1" applyBorder="1" applyAlignment="1" applyProtection="1">
      <alignment horizontal="center"/>
      <protection/>
    </xf>
    <xf numFmtId="38" fontId="36" fillId="23" borderId="47" xfId="49" applyFont="1" applyFill="1" applyBorder="1" applyAlignment="1" applyProtection="1">
      <alignment horizontal="center"/>
      <protection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38" fontId="36" fillId="21" borderId="0" xfId="49" applyFont="1" applyFill="1" applyBorder="1" applyAlignment="1" applyProtection="1">
      <alignment horizontal="left"/>
      <protection/>
    </xf>
    <xf numFmtId="38" fontId="37" fillId="21" borderId="37" xfId="49" applyFont="1" applyFill="1" applyBorder="1" applyAlignment="1">
      <alignment/>
    </xf>
    <xf numFmtId="38" fontId="37" fillId="21" borderId="97" xfId="49" applyFont="1" applyFill="1" applyBorder="1" applyAlignment="1">
      <alignment/>
    </xf>
    <xf numFmtId="38" fontId="37" fillId="23" borderId="60" xfId="49" applyFont="1" applyFill="1" applyBorder="1" applyAlignment="1" applyProtection="1">
      <alignment/>
      <protection/>
    </xf>
    <xf numFmtId="38" fontId="37" fillId="23" borderId="98" xfId="49" applyFont="1" applyFill="1" applyBorder="1" applyAlignment="1" applyProtection="1">
      <alignment horizontal="center"/>
      <protection/>
    </xf>
    <xf numFmtId="38" fontId="37" fillId="23" borderId="62" xfId="49" applyFont="1" applyFill="1" applyBorder="1" applyAlignment="1" applyProtection="1">
      <alignment horizontal="center"/>
      <protection/>
    </xf>
    <xf numFmtId="38" fontId="37" fillId="23" borderId="60" xfId="49" applyFont="1" applyFill="1" applyBorder="1" applyAlignment="1" applyProtection="1">
      <alignment horizontal="center"/>
      <protection/>
    </xf>
    <xf numFmtId="38" fontId="37" fillId="23" borderId="92" xfId="49" applyFont="1" applyFill="1" applyBorder="1" applyAlignment="1" applyProtection="1">
      <alignment horizontal="center"/>
      <protection/>
    </xf>
    <xf numFmtId="38" fontId="37" fillId="23" borderId="99" xfId="49" applyNumberFormat="1" applyFont="1" applyFill="1" applyBorder="1" applyAlignment="1" applyProtection="1">
      <alignment horizontal="center"/>
      <protection/>
    </xf>
    <xf numFmtId="38" fontId="37" fillId="23" borderId="100" xfId="49" applyFont="1" applyFill="1" applyBorder="1" applyAlignment="1" applyProtection="1">
      <alignment horizontal="center"/>
      <protection/>
    </xf>
    <xf numFmtId="38" fontId="37" fillId="23" borderId="101" xfId="49" applyFont="1" applyFill="1" applyBorder="1" applyAlignment="1" applyProtection="1">
      <alignment horizontal="center"/>
      <protection/>
    </xf>
    <xf numFmtId="1" fontId="28" fillId="8" borderId="32" xfId="65" applyNumberFormat="1" applyFont="1" applyFill="1" applyBorder="1" applyProtection="1">
      <alignment/>
      <protection/>
    </xf>
    <xf numFmtId="1" fontId="28" fillId="8" borderId="64" xfId="65" applyNumberFormat="1" applyFont="1" applyFill="1" applyBorder="1" applyAlignment="1" applyProtection="1">
      <alignment horizontal="left"/>
      <protection/>
    </xf>
    <xf numFmtId="1" fontId="28" fillId="8" borderId="65" xfId="65" applyFont="1" applyFill="1" applyBorder="1" applyProtection="1">
      <alignment/>
      <protection/>
    </xf>
    <xf numFmtId="1" fontId="34" fillId="8" borderId="64" xfId="65" applyFont="1" applyFill="1" applyBorder="1" applyProtection="1">
      <alignment/>
      <protection/>
    </xf>
    <xf numFmtId="1" fontId="34" fillId="8" borderId="40" xfId="65" applyNumberFormat="1" applyFont="1" applyFill="1" applyBorder="1" applyAlignment="1" applyProtection="1">
      <alignment horizontal="center"/>
      <protection/>
    </xf>
    <xf numFmtId="38" fontId="34" fillId="8" borderId="102" xfId="49" applyFont="1" applyFill="1" applyBorder="1" applyAlignment="1" applyProtection="1">
      <alignment horizontal="left"/>
      <protection/>
    </xf>
    <xf numFmtId="38" fontId="34" fillId="8" borderId="40" xfId="49" applyFont="1" applyFill="1" applyBorder="1" applyAlignment="1" applyProtection="1">
      <alignment/>
      <protection/>
    </xf>
    <xf numFmtId="38" fontId="34" fillId="8" borderId="81" xfId="49" applyFont="1" applyFill="1" applyBorder="1" applyAlignment="1" applyProtection="1">
      <alignment/>
      <protection/>
    </xf>
    <xf numFmtId="1" fontId="28" fillId="8" borderId="28" xfId="65" applyNumberFormat="1" applyFont="1" applyFill="1" applyBorder="1" applyProtection="1">
      <alignment/>
      <protection/>
    </xf>
    <xf numFmtId="1" fontId="28" fillId="8" borderId="29" xfId="65" applyNumberFormat="1" applyFont="1" applyFill="1" applyBorder="1" applyProtection="1">
      <alignment/>
      <protection/>
    </xf>
    <xf numFmtId="1" fontId="28" fillId="8" borderId="30" xfId="65" applyNumberFormat="1" applyFont="1" applyFill="1" applyBorder="1" applyProtection="1">
      <alignment/>
      <protection/>
    </xf>
    <xf numFmtId="184" fontId="34" fillId="8" borderId="66" xfId="65" applyNumberFormat="1" applyFont="1" applyFill="1" applyBorder="1" applyAlignment="1" applyProtection="1">
      <alignment horizontal="center"/>
      <protection/>
    </xf>
    <xf numFmtId="184" fontId="34" fillId="8" borderId="47" xfId="65" applyNumberFormat="1" applyFont="1" applyFill="1" applyBorder="1" applyAlignment="1" applyProtection="1">
      <alignment horizontal="center"/>
      <protection/>
    </xf>
    <xf numFmtId="184" fontId="34" fillId="8" borderId="86" xfId="65" applyNumberFormat="1" applyFont="1" applyFill="1" applyBorder="1" applyAlignment="1" applyProtection="1">
      <alignment horizontal="center"/>
      <protection/>
    </xf>
    <xf numFmtId="184" fontId="34" fillId="8" borderId="56" xfId="65" applyNumberFormat="1" applyFont="1" applyFill="1" applyBorder="1" applyAlignment="1" applyProtection="1">
      <alignment horizontal="center"/>
      <protection/>
    </xf>
    <xf numFmtId="0" fontId="28" fillId="8" borderId="32" xfId="0" applyFont="1" applyFill="1" applyBorder="1" applyAlignment="1" applyProtection="1">
      <alignment horizontal="center"/>
      <protection/>
    </xf>
    <xf numFmtId="0" fontId="28" fillId="8" borderId="64" xfId="0" applyFont="1" applyFill="1" applyBorder="1" applyAlignment="1" applyProtection="1">
      <alignment horizontal="center"/>
      <protection/>
    </xf>
    <xf numFmtId="1" fontId="28" fillId="8" borderId="64" xfId="65" applyNumberFormat="1" applyFont="1" applyFill="1" applyBorder="1" applyProtection="1">
      <alignment/>
      <protection/>
    </xf>
    <xf numFmtId="1" fontId="28" fillId="8" borderId="65" xfId="65" applyNumberFormat="1" applyFont="1" applyFill="1" applyBorder="1" applyProtection="1">
      <alignment/>
      <protection/>
    </xf>
    <xf numFmtId="1" fontId="34" fillId="8" borderId="64" xfId="65" applyNumberFormat="1" applyFont="1" applyFill="1" applyBorder="1" applyAlignment="1" applyProtection="1">
      <alignment horizontal="center"/>
      <protection/>
    </xf>
    <xf numFmtId="38" fontId="34" fillId="8" borderId="64" xfId="49" applyFont="1" applyFill="1" applyBorder="1" applyAlignment="1" applyProtection="1">
      <alignment/>
      <protection/>
    </xf>
    <xf numFmtId="38" fontId="34" fillId="8" borderId="65" xfId="49" applyFont="1" applyFill="1" applyBorder="1" applyAlignment="1" applyProtection="1">
      <alignment/>
      <protection/>
    </xf>
    <xf numFmtId="0" fontId="28" fillId="8" borderId="28" xfId="0" applyFont="1" applyFill="1" applyBorder="1" applyAlignment="1" applyProtection="1">
      <alignment horizontal="center"/>
      <protection/>
    </xf>
    <xf numFmtId="0" fontId="28" fillId="8" borderId="29" xfId="0" applyFont="1" applyFill="1" applyBorder="1" applyAlignment="1" applyProtection="1">
      <alignment horizontal="center"/>
      <protection/>
    </xf>
    <xf numFmtId="184" fontId="28" fillId="8" borderId="66" xfId="63" applyNumberFormat="1" applyFont="1" applyFill="1" applyBorder="1" applyAlignment="1" applyProtection="1">
      <alignment horizontal="center"/>
      <protection/>
    </xf>
    <xf numFmtId="184" fontId="28" fillId="8" borderId="67" xfId="63" applyNumberFormat="1" applyFont="1" applyFill="1" applyBorder="1" applyAlignment="1" applyProtection="1">
      <alignment horizontal="center"/>
      <protection/>
    </xf>
    <xf numFmtId="184" fontId="28" fillId="8" borderId="58" xfId="63" applyNumberFormat="1" applyFont="1" applyFill="1" applyBorder="1" applyAlignment="1" applyProtection="1">
      <alignment horizontal="center"/>
      <protection/>
    </xf>
    <xf numFmtId="184" fontId="28" fillId="8" borderId="86" xfId="63" applyNumberFormat="1" applyFont="1" applyFill="1" applyBorder="1" applyAlignment="1" applyProtection="1">
      <alignment horizontal="center"/>
      <protection/>
    </xf>
    <xf numFmtId="184" fontId="28" fillId="8" borderId="103" xfId="63" applyNumberFormat="1" applyFont="1" applyFill="1" applyBorder="1" applyAlignment="1" applyProtection="1">
      <alignment horizontal="center"/>
      <protection/>
    </xf>
    <xf numFmtId="38" fontId="36" fillId="8" borderId="95" xfId="49" applyFont="1" applyFill="1" applyBorder="1" applyAlignment="1">
      <alignment horizontal="center" vertical="center"/>
    </xf>
    <xf numFmtId="38" fontId="36" fillId="8" borderId="104" xfId="49" applyFont="1" applyFill="1" applyBorder="1" applyAlignment="1" applyProtection="1">
      <alignment horizontal="center"/>
      <protection/>
    </xf>
    <xf numFmtId="38" fontId="36" fillId="8" borderId="91" xfId="49" applyFont="1" applyFill="1" applyBorder="1" applyAlignment="1" applyProtection="1">
      <alignment horizontal="center"/>
      <protection/>
    </xf>
    <xf numFmtId="38" fontId="36" fillId="8" borderId="81" xfId="49" applyFont="1" applyFill="1" applyBorder="1" applyAlignment="1" applyProtection="1">
      <alignment/>
      <protection/>
    </xf>
    <xf numFmtId="38" fontId="36" fillId="8" borderId="77" xfId="49" applyFont="1" applyFill="1" applyBorder="1" applyAlignment="1" applyProtection="1">
      <alignment horizontal="center"/>
      <protection/>
    </xf>
    <xf numFmtId="38" fontId="36" fillId="8" borderId="78" xfId="49" applyFont="1" applyFill="1" applyBorder="1" applyAlignment="1" applyProtection="1">
      <alignment horizontal="center"/>
      <protection/>
    </xf>
    <xf numFmtId="38" fontId="36" fillId="8" borderId="96" xfId="49" applyFont="1" applyFill="1" applyBorder="1" applyAlignment="1" applyProtection="1">
      <alignment horizontal="center"/>
      <protection/>
    </xf>
    <xf numFmtId="38" fontId="36" fillId="8" borderId="105" xfId="49" applyFont="1" applyFill="1" applyBorder="1" applyAlignment="1" applyProtection="1">
      <alignment horizontal="center"/>
      <protection/>
    </xf>
    <xf numFmtId="184" fontId="28" fillId="8" borderId="96" xfId="63" applyNumberFormat="1" applyFont="1" applyFill="1" applyBorder="1" applyAlignment="1" applyProtection="1">
      <alignment horizontal="center"/>
      <protection/>
    </xf>
    <xf numFmtId="38" fontId="36" fillId="8" borderId="79" xfId="49" applyFont="1" applyFill="1" applyBorder="1" applyAlignment="1" applyProtection="1">
      <alignment horizontal="center"/>
      <protection/>
    </xf>
    <xf numFmtId="1" fontId="36" fillId="8" borderId="106" xfId="65" applyNumberFormat="1" applyFont="1" applyFill="1" applyBorder="1" applyAlignment="1" applyProtection="1">
      <alignment horizontal="center"/>
      <protection/>
    </xf>
    <xf numFmtId="0" fontId="26" fillId="21" borderId="0" xfId="64" applyFont="1" applyFill="1" applyAlignment="1" applyProtection="1">
      <alignment horizontal="left"/>
      <protection/>
    </xf>
    <xf numFmtId="180" fontId="37" fillId="23" borderId="35" xfId="49" applyNumberFormat="1" applyFont="1" applyFill="1" applyBorder="1" applyAlignment="1" applyProtection="1">
      <alignment horizontal="center" shrinkToFit="1"/>
      <protection/>
    </xf>
    <xf numFmtId="180" fontId="37" fillId="23" borderId="19" xfId="49" applyNumberFormat="1" applyFont="1" applyFill="1" applyBorder="1" applyAlignment="1" applyProtection="1">
      <alignment horizontal="center" shrinkToFit="1"/>
      <protection/>
    </xf>
    <xf numFmtId="0" fontId="52" fillId="26" borderId="0" xfId="62" applyFont="1" applyFill="1" applyProtection="1">
      <alignment/>
      <protection/>
    </xf>
    <xf numFmtId="0" fontId="53" fillId="26" borderId="0" xfId="62" applyFont="1" applyFill="1" applyProtection="1">
      <alignment/>
      <protection/>
    </xf>
    <xf numFmtId="0" fontId="53" fillId="26" borderId="0" xfId="62" applyFont="1" applyFill="1" applyBorder="1" applyProtection="1">
      <alignment/>
      <protection/>
    </xf>
    <xf numFmtId="1" fontId="34" fillId="8" borderId="105" xfId="65" applyNumberFormat="1" applyFont="1" applyFill="1" applyBorder="1" applyAlignment="1" applyProtection="1">
      <alignment horizontal="left"/>
      <protection/>
    </xf>
    <xf numFmtId="1" fontId="36" fillId="7" borderId="59" xfId="65" applyNumberFormat="1" applyFont="1" applyFill="1" applyBorder="1" applyAlignment="1" applyProtection="1">
      <alignment horizontal="left"/>
      <protection/>
    </xf>
    <xf numFmtId="1" fontId="36" fillId="7" borderId="60" xfId="65" applyNumberFormat="1" applyFont="1" applyFill="1" applyBorder="1" applyProtection="1">
      <alignment/>
      <protection/>
    </xf>
    <xf numFmtId="1" fontId="37" fillId="7" borderId="61" xfId="65" applyNumberFormat="1" applyFont="1" applyFill="1" applyBorder="1" applyProtection="1">
      <alignment/>
      <protection/>
    </xf>
    <xf numFmtId="1" fontId="36" fillId="7" borderId="28" xfId="65" applyNumberFormat="1" applyFont="1" applyFill="1" applyBorder="1" applyProtection="1">
      <alignment/>
      <protection/>
    </xf>
    <xf numFmtId="1" fontId="36" fillId="7" borderId="29" xfId="65" applyNumberFormat="1" applyFont="1" applyFill="1" applyBorder="1" applyAlignment="1" applyProtection="1">
      <alignment horizontal="left"/>
      <protection/>
    </xf>
    <xf numFmtId="1" fontId="37" fillId="7" borderId="30" xfId="65" applyNumberFormat="1" applyFont="1" applyFill="1" applyBorder="1" applyProtection="1">
      <alignment/>
      <protection/>
    </xf>
    <xf numFmtId="38" fontId="36" fillId="23" borderId="34" xfId="49" applyFont="1" applyFill="1" applyBorder="1" applyAlignment="1" applyProtection="1">
      <alignment horizontal="center"/>
      <protection/>
    </xf>
    <xf numFmtId="38" fontId="36" fillId="23" borderId="35" xfId="49" applyFont="1" applyFill="1" applyBorder="1" applyAlignment="1" applyProtection="1">
      <alignment horizontal="center"/>
      <protection/>
    </xf>
    <xf numFmtId="38" fontId="36" fillId="23" borderId="48" xfId="49" applyFont="1" applyFill="1" applyBorder="1" applyAlignment="1" applyProtection="1">
      <alignment horizontal="center"/>
      <protection/>
    </xf>
    <xf numFmtId="38" fontId="36" fillId="23" borderId="93" xfId="49" applyFont="1" applyFill="1" applyBorder="1" applyAlignment="1" applyProtection="1">
      <alignment horizontal="center"/>
      <protection/>
    </xf>
    <xf numFmtId="38" fontId="36" fillId="7" borderId="34" xfId="49" applyFont="1" applyFill="1" applyBorder="1" applyAlignment="1" applyProtection="1">
      <alignment horizontal="center"/>
      <protection locked="0"/>
    </xf>
    <xf numFmtId="38" fontId="36" fillId="7" borderId="35" xfId="49" applyFont="1" applyFill="1" applyBorder="1" applyAlignment="1" applyProtection="1">
      <alignment horizontal="center"/>
      <protection locked="0"/>
    </xf>
    <xf numFmtId="38" fontId="36" fillId="7" borderId="48" xfId="49" applyFont="1" applyFill="1" applyBorder="1" applyAlignment="1" applyProtection="1">
      <alignment horizontal="center"/>
      <protection locked="0"/>
    </xf>
    <xf numFmtId="38" fontId="36" fillId="7" borderId="93" xfId="49" applyFont="1" applyFill="1" applyBorder="1" applyAlignment="1" applyProtection="1">
      <alignment horizontal="center"/>
      <protection locked="0"/>
    </xf>
    <xf numFmtId="1" fontId="21" fillId="23" borderId="46" xfId="65" applyFill="1" applyBorder="1" applyProtection="1">
      <alignment/>
      <protection/>
    </xf>
    <xf numFmtId="1" fontId="34" fillId="8" borderId="64" xfId="65" applyNumberFormat="1" applyFont="1" applyFill="1" applyBorder="1" applyAlignment="1" applyProtection="1">
      <alignment horizontal="left"/>
      <protection/>
    </xf>
    <xf numFmtId="178" fontId="37" fillId="0" borderId="34" xfId="49" applyNumberFormat="1" applyFont="1" applyFill="1" applyBorder="1" applyAlignment="1" applyProtection="1">
      <alignment shrinkToFit="1"/>
      <protection locked="0"/>
    </xf>
    <xf numFmtId="178" fontId="37" fillId="0" borderId="17" xfId="49" applyNumberFormat="1" applyFont="1" applyFill="1" applyBorder="1" applyAlignment="1" applyProtection="1">
      <alignment shrinkToFit="1"/>
      <protection locked="0"/>
    </xf>
    <xf numFmtId="178" fontId="37" fillId="0" borderId="107" xfId="49" applyNumberFormat="1" applyFont="1" applyFill="1" applyBorder="1" applyAlignment="1" applyProtection="1">
      <alignment shrinkToFit="1"/>
      <protection locked="0"/>
    </xf>
    <xf numFmtId="178" fontId="37" fillId="0" borderId="35" xfId="49" applyNumberFormat="1" applyFont="1" applyFill="1" applyBorder="1" applyAlignment="1" applyProtection="1">
      <alignment shrinkToFit="1"/>
      <protection locked="0"/>
    </xf>
    <xf numFmtId="178" fontId="37" fillId="0" borderId="19" xfId="49" applyNumberFormat="1" applyFont="1" applyFill="1" applyBorder="1" applyAlignment="1" applyProtection="1">
      <alignment shrinkToFit="1"/>
      <protection locked="0"/>
    </xf>
    <xf numFmtId="178" fontId="37" fillId="0" borderId="108" xfId="49" applyNumberFormat="1" applyFont="1" applyFill="1" applyBorder="1" applyAlignment="1" applyProtection="1">
      <alignment shrinkToFit="1"/>
      <protection locked="0"/>
    </xf>
    <xf numFmtId="178" fontId="37" fillId="0" borderId="48" xfId="49" applyNumberFormat="1" applyFont="1" applyFill="1" applyBorder="1" applyAlignment="1" applyProtection="1">
      <alignment shrinkToFit="1"/>
      <protection locked="0"/>
    </xf>
    <xf numFmtId="178" fontId="37" fillId="0" borderId="54" xfId="49" applyNumberFormat="1" applyFont="1" applyFill="1" applyBorder="1" applyAlignment="1" applyProtection="1">
      <alignment shrinkToFit="1"/>
      <protection locked="0"/>
    </xf>
    <xf numFmtId="178" fontId="37" fillId="0" borderId="0" xfId="49" applyNumberFormat="1" applyFont="1" applyFill="1" applyBorder="1" applyAlignment="1" applyProtection="1">
      <alignment shrinkToFit="1"/>
      <protection locked="0"/>
    </xf>
    <xf numFmtId="178" fontId="37" fillId="0" borderId="24" xfId="49" applyNumberFormat="1" applyFont="1" applyFill="1" applyBorder="1" applyAlignment="1" applyProtection="1">
      <alignment shrinkToFit="1"/>
      <protection locked="0"/>
    </xf>
    <xf numFmtId="178" fontId="37" fillId="0" borderId="109" xfId="49" applyNumberFormat="1" applyFont="1" applyFill="1" applyBorder="1" applyAlignment="1" applyProtection="1">
      <alignment/>
      <protection locked="0"/>
    </xf>
    <xf numFmtId="178" fontId="37" fillId="0" borderId="82" xfId="49" applyNumberFormat="1" applyFont="1" applyBorder="1" applyAlignment="1" applyProtection="1">
      <alignment/>
      <protection locked="0"/>
    </xf>
    <xf numFmtId="178" fontId="37" fillId="0" borderId="110" xfId="49" applyNumberFormat="1" applyFont="1" applyBorder="1" applyAlignment="1" applyProtection="1">
      <alignment/>
      <protection locked="0"/>
    </xf>
    <xf numFmtId="178" fontId="37" fillId="7" borderId="103" xfId="49" applyNumberFormat="1" applyFont="1" applyFill="1" applyBorder="1" applyAlignment="1">
      <alignment/>
    </xf>
    <xf numFmtId="178" fontId="37" fillId="23" borderId="97" xfId="49" applyNumberFormat="1" applyFont="1" applyFill="1" applyBorder="1" applyAlignment="1">
      <alignment horizontal="right"/>
    </xf>
    <xf numFmtId="178" fontId="37" fillId="23" borderId="103" xfId="49" applyNumberFormat="1" applyFont="1" applyFill="1" applyBorder="1" applyAlignment="1">
      <alignment/>
    </xf>
    <xf numFmtId="178" fontId="37" fillId="23" borderId="110" xfId="49" applyNumberFormat="1" applyFont="1" applyFill="1" applyBorder="1" applyAlignment="1">
      <alignment horizontal="right"/>
    </xf>
    <xf numFmtId="178" fontId="37" fillId="0" borderId="109" xfId="49" applyNumberFormat="1" applyFont="1" applyBorder="1" applyAlignment="1" applyProtection="1">
      <alignment/>
      <protection locked="0"/>
    </xf>
    <xf numFmtId="178" fontId="37" fillId="0" borderId="51" xfId="49" applyNumberFormat="1" applyFont="1" applyBorder="1" applyAlignment="1" applyProtection="1">
      <alignment/>
      <protection locked="0"/>
    </xf>
    <xf numFmtId="178" fontId="37" fillId="7" borderId="66" xfId="49" applyNumberFormat="1" applyFont="1" applyFill="1" applyBorder="1" applyAlignment="1">
      <alignment horizontal="right"/>
    </xf>
    <xf numFmtId="178" fontId="37" fillId="23" borderId="37" xfId="49" applyNumberFormat="1" applyFont="1" applyFill="1" applyBorder="1" applyAlignment="1">
      <alignment horizontal="right"/>
    </xf>
    <xf numFmtId="178" fontId="37" fillId="23" borderId="66" xfId="49" applyNumberFormat="1" applyFont="1" applyFill="1" applyBorder="1" applyAlignment="1">
      <alignment horizontal="right"/>
    </xf>
    <xf numFmtId="178" fontId="37" fillId="23" borderId="51" xfId="49" applyNumberFormat="1" applyFont="1" applyFill="1" applyBorder="1" applyAlignment="1">
      <alignment horizontal="right"/>
    </xf>
    <xf numFmtId="187" fontId="37" fillId="0" borderId="17" xfId="49" applyNumberFormat="1" applyFont="1" applyBorder="1" applyAlignment="1" applyProtection="1">
      <alignment/>
      <protection locked="0"/>
    </xf>
    <xf numFmtId="187" fontId="37" fillId="0" borderId="54" xfId="49" applyNumberFormat="1" applyFont="1" applyBorder="1" applyAlignment="1" applyProtection="1">
      <alignment/>
      <protection locked="0"/>
    </xf>
    <xf numFmtId="187" fontId="37" fillId="7" borderId="58" xfId="49" applyNumberFormat="1" applyFont="1" applyFill="1" applyBorder="1" applyAlignment="1">
      <alignment horizontal="right"/>
    </xf>
    <xf numFmtId="187" fontId="37" fillId="23" borderId="37" xfId="49" applyNumberFormat="1" applyFont="1" applyFill="1" applyBorder="1" applyAlignment="1">
      <alignment horizontal="right"/>
    </xf>
    <xf numFmtId="187" fontId="37" fillId="23" borderId="58" xfId="49" applyNumberFormat="1" applyFont="1" applyFill="1" applyBorder="1" applyAlignment="1">
      <alignment horizontal="right"/>
    </xf>
    <xf numFmtId="187" fontId="37" fillId="23" borderId="19" xfId="49" applyNumberFormat="1" applyFont="1" applyFill="1" applyBorder="1" applyAlignment="1">
      <alignment horizontal="right"/>
    </xf>
    <xf numFmtId="187" fontId="37" fillId="23" borderId="54" xfId="49" applyNumberFormat="1" applyFont="1" applyFill="1" applyBorder="1" applyAlignment="1">
      <alignment horizontal="right"/>
    </xf>
    <xf numFmtId="180" fontId="37" fillId="0" borderId="84" xfId="49" applyNumberFormat="1" applyFont="1" applyBorder="1" applyAlignment="1" applyProtection="1">
      <alignment/>
      <protection locked="0"/>
    </xf>
    <xf numFmtId="180" fontId="37" fillId="0" borderId="54" xfId="49" applyNumberFormat="1" applyFont="1" applyBorder="1" applyAlignment="1" applyProtection="1">
      <alignment/>
      <protection locked="0"/>
    </xf>
    <xf numFmtId="180" fontId="37" fillId="7" borderId="58" xfId="49" applyNumberFormat="1" applyFont="1" applyFill="1" applyBorder="1" applyAlignment="1">
      <alignment horizontal="center"/>
    </xf>
    <xf numFmtId="180" fontId="37" fillId="23" borderId="37" xfId="49" applyNumberFormat="1" applyFont="1" applyFill="1" applyBorder="1" applyAlignment="1">
      <alignment horizontal="right"/>
    </xf>
    <xf numFmtId="180" fontId="37" fillId="23" borderId="58" xfId="49" applyNumberFormat="1" applyFont="1" applyFill="1" applyBorder="1" applyAlignment="1">
      <alignment horizontal="center"/>
    </xf>
    <xf numFmtId="180" fontId="37" fillId="23" borderId="19" xfId="49" applyNumberFormat="1" applyFont="1" applyFill="1" applyBorder="1" applyAlignment="1">
      <alignment horizontal="right"/>
    </xf>
    <xf numFmtId="180" fontId="37" fillId="23" borderId="54" xfId="49" applyNumberFormat="1" applyFont="1" applyFill="1" applyBorder="1" applyAlignment="1">
      <alignment horizontal="right"/>
    </xf>
    <xf numFmtId="192" fontId="37" fillId="7" borderId="107" xfId="49" applyNumberFormat="1" applyFont="1" applyFill="1" applyBorder="1" applyAlignment="1">
      <alignment/>
    </xf>
    <xf numFmtId="192" fontId="37" fillId="7" borderId="111" xfId="49" applyNumberFormat="1" applyFont="1" applyFill="1" applyBorder="1" applyAlignment="1">
      <alignment/>
    </xf>
    <xf numFmtId="192" fontId="37" fillId="7" borderId="112" xfId="49" applyNumberFormat="1" applyFont="1" applyFill="1" applyBorder="1" applyAlignment="1">
      <alignment/>
    </xf>
    <xf numFmtId="192" fontId="37" fillId="23" borderId="108" xfId="49" applyNumberFormat="1" applyFont="1" applyFill="1" applyBorder="1" applyAlignment="1">
      <alignment horizontal="center"/>
    </xf>
    <xf numFmtId="192" fontId="37" fillId="23" borderId="111" xfId="49" applyNumberFormat="1" applyFont="1" applyFill="1" applyBorder="1" applyAlignment="1">
      <alignment horizontal="center"/>
    </xf>
    <xf numFmtId="192" fontId="37" fillId="23" borderId="112" xfId="49" applyNumberFormat="1" applyFont="1" applyFill="1" applyBorder="1" applyAlignment="1">
      <alignment horizontal="center"/>
    </xf>
    <xf numFmtId="178" fontId="37" fillId="0" borderId="83" xfId="49" applyNumberFormat="1" applyFont="1" applyFill="1" applyBorder="1" applyAlignment="1" applyProtection="1">
      <alignment/>
      <protection locked="0"/>
    </xf>
    <xf numFmtId="178" fontId="37" fillId="0" borderId="84" xfId="49" applyNumberFormat="1" applyFont="1" applyFill="1" applyBorder="1" applyAlignment="1" applyProtection="1">
      <alignment/>
      <protection locked="0"/>
    </xf>
    <xf numFmtId="178" fontId="37" fillId="7" borderId="82" xfId="49" applyNumberFormat="1" applyFont="1" applyFill="1" applyBorder="1" applyAlignment="1">
      <alignment/>
    </xf>
    <xf numFmtId="178" fontId="37" fillId="0" borderId="89" xfId="49" applyNumberFormat="1" applyFont="1" applyFill="1" applyBorder="1" applyAlignment="1" applyProtection="1">
      <alignment/>
      <protection locked="0"/>
    </xf>
    <xf numFmtId="178" fontId="37" fillId="0" borderId="52" xfId="49" applyNumberFormat="1" applyFont="1" applyFill="1" applyBorder="1" applyAlignment="1" applyProtection="1">
      <alignment/>
      <protection locked="0"/>
    </xf>
    <xf numFmtId="178" fontId="37" fillId="0" borderId="90" xfId="49" applyNumberFormat="1" applyFont="1" applyFill="1" applyBorder="1" applyAlignment="1" applyProtection="1">
      <alignment/>
      <protection locked="0"/>
    </xf>
    <xf numFmtId="178" fontId="37" fillId="0" borderId="25" xfId="49" applyNumberFormat="1" applyFont="1" applyFill="1" applyBorder="1" applyAlignment="1" applyProtection="1">
      <alignment/>
      <protection locked="0"/>
    </xf>
    <xf numFmtId="178" fontId="37" fillId="7" borderId="25" xfId="49" applyNumberFormat="1" applyFont="1" applyFill="1" applyBorder="1" applyAlignment="1">
      <alignment/>
    </xf>
    <xf numFmtId="178" fontId="37" fillId="7" borderId="86" xfId="49" applyNumberFormat="1" applyFont="1" applyFill="1" applyBorder="1" applyAlignment="1">
      <alignment/>
    </xf>
    <xf numFmtId="178" fontId="37" fillId="7" borderId="66" xfId="49" applyNumberFormat="1" applyFont="1" applyFill="1" applyBorder="1" applyAlignment="1">
      <alignment/>
    </xf>
    <xf numFmtId="178" fontId="37" fillId="7" borderId="67" xfId="49" applyNumberFormat="1" applyFont="1" applyFill="1" applyBorder="1" applyAlignment="1">
      <alignment/>
    </xf>
    <xf numFmtId="178" fontId="37" fillId="7" borderId="56" xfId="49" applyNumberFormat="1" applyFont="1" applyFill="1" applyBorder="1" applyAlignment="1">
      <alignment/>
    </xf>
    <xf numFmtId="178" fontId="37" fillId="23" borderId="87" xfId="49" applyNumberFormat="1" applyFont="1" applyFill="1" applyBorder="1" applyAlignment="1">
      <alignment/>
    </xf>
    <xf numFmtId="178" fontId="37" fillId="23" borderId="37" xfId="49" applyNumberFormat="1" applyFont="1" applyFill="1" applyBorder="1" applyAlignment="1">
      <alignment/>
    </xf>
    <xf numFmtId="178" fontId="37" fillId="23" borderId="88" xfId="49" applyNumberFormat="1" applyFont="1" applyFill="1" applyBorder="1" applyAlignment="1">
      <alignment/>
    </xf>
    <xf numFmtId="178" fontId="37" fillId="23" borderId="97" xfId="49" applyNumberFormat="1" applyFont="1" applyFill="1" applyBorder="1" applyAlignment="1">
      <alignment/>
    </xf>
    <xf numFmtId="178" fontId="37" fillId="23" borderId="85" xfId="49" applyNumberFormat="1" applyFont="1" applyFill="1" applyBorder="1" applyAlignment="1">
      <alignment/>
    </xf>
    <xf numFmtId="178" fontId="37" fillId="23" borderId="51" xfId="49" applyNumberFormat="1" applyFont="1" applyFill="1" applyBorder="1" applyAlignment="1">
      <alignment/>
    </xf>
    <xf numFmtId="178" fontId="37" fillId="23" borderId="57" xfId="49" applyNumberFormat="1" applyFont="1" applyFill="1" applyBorder="1" applyAlignment="1">
      <alignment/>
    </xf>
    <xf numFmtId="178" fontId="37" fillId="23" borderId="36" xfId="49" applyNumberFormat="1" applyFont="1" applyFill="1" applyBorder="1" applyAlignment="1">
      <alignment/>
    </xf>
    <xf numFmtId="178" fontId="37" fillId="23" borderId="86" xfId="49" applyNumberFormat="1" applyFont="1" applyFill="1" applyBorder="1" applyAlignment="1">
      <alignment/>
    </xf>
    <xf numFmtId="178" fontId="37" fillId="23" borderId="66" xfId="49" applyNumberFormat="1" applyFont="1" applyFill="1" applyBorder="1" applyAlignment="1">
      <alignment/>
    </xf>
    <xf numFmtId="178" fontId="37" fillId="23" borderId="67" xfId="49" applyNumberFormat="1" applyFont="1" applyFill="1" applyBorder="1" applyAlignment="1">
      <alignment/>
    </xf>
    <xf numFmtId="178" fontId="37" fillId="23" borderId="56" xfId="49" applyNumberFormat="1" applyFont="1" applyFill="1" applyBorder="1" applyAlignment="1">
      <alignment/>
    </xf>
    <xf numFmtId="178" fontId="37" fillId="23" borderId="97" xfId="49" applyNumberFormat="1" applyFont="1" applyFill="1" applyBorder="1" applyAlignment="1">
      <alignment horizontal="center"/>
    </xf>
    <xf numFmtId="178" fontId="37" fillId="23" borderId="36" xfId="49" applyNumberFormat="1" applyFont="1" applyFill="1" applyBorder="1" applyAlignment="1">
      <alignment horizontal="center"/>
    </xf>
    <xf numFmtId="178" fontId="37" fillId="23" borderId="56" xfId="49" applyNumberFormat="1" applyFont="1" applyFill="1" applyBorder="1" applyAlignment="1">
      <alignment horizontal="center"/>
    </xf>
    <xf numFmtId="178" fontId="37" fillId="0" borderId="82" xfId="49" applyNumberFormat="1" applyFont="1" applyBorder="1" applyAlignment="1" applyProtection="1">
      <alignment shrinkToFit="1"/>
      <protection locked="0"/>
    </xf>
    <xf numFmtId="178" fontId="37" fillId="0" borderId="109" xfId="49" applyNumberFormat="1" applyFont="1" applyBorder="1" applyAlignment="1" applyProtection="1">
      <alignment shrinkToFit="1"/>
      <protection locked="0"/>
    </xf>
    <xf numFmtId="187" fontId="37" fillId="0" borderId="17" xfId="49" applyNumberFormat="1" applyFont="1" applyBorder="1" applyAlignment="1" applyProtection="1">
      <alignment shrinkToFit="1"/>
      <protection locked="0"/>
    </xf>
    <xf numFmtId="38" fontId="37" fillId="7" borderId="17" xfId="49" applyFont="1" applyFill="1" applyBorder="1" applyAlignment="1">
      <alignment shrinkToFit="1"/>
    </xf>
    <xf numFmtId="192" fontId="37" fillId="7" borderId="113" xfId="49" applyNumberFormat="1" applyFont="1" applyFill="1" applyBorder="1" applyAlignment="1">
      <alignment shrinkToFit="1"/>
    </xf>
    <xf numFmtId="178" fontId="37" fillId="0" borderId="83" xfId="49" applyNumberFormat="1" applyFont="1" applyFill="1" applyBorder="1" applyAlignment="1" applyProtection="1">
      <alignment shrinkToFit="1"/>
      <protection locked="0"/>
    </xf>
    <xf numFmtId="178" fontId="37" fillId="0" borderId="84" xfId="49" applyNumberFormat="1" applyFont="1" applyFill="1" applyBorder="1" applyAlignment="1" applyProtection="1">
      <alignment shrinkToFit="1"/>
      <protection locked="0"/>
    </xf>
    <xf numFmtId="178" fontId="37" fillId="0" borderId="82" xfId="49" applyNumberFormat="1" applyFont="1" applyFill="1" applyBorder="1" applyAlignment="1" applyProtection="1">
      <alignment shrinkToFit="1"/>
      <protection locked="0"/>
    </xf>
    <xf numFmtId="178" fontId="37" fillId="7" borderId="82" xfId="49" applyNumberFormat="1" applyFont="1" applyFill="1" applyBorder="1" applyAlignment="1">
      <alignment shrinkToFit="1"/>
    </xf>
    <xf numFmtId="178" fontId="37" fillId="0" borderId="97" xfId="49" applyNumberFormat="1" applyFont="1" applyBorder="1" applyAlignment="1" applyProtection="1">
      <alignment shrinkToFit="1"/>
      <protection locked="0"/>
    </xf>
    <xf numFmtId="178" fontId="37" fillId="0" borderId="37" xfId="49" applyNumberFormat="1" applyFont="1" applyBorder="1" applyAlignment="1" applyProtection="1">
      <alignment shrinkToFit="1"/>
      <protection locked="0"/>
    </xf>
    <xf numFmtId="187" fontId="37" fillId="0" borderId="19" xfId="49" applyNumberFormat="1" applyFont="1" applyBorder="1" applyAlignment="1" applyProtection="1">
      <alignment shrinkToFit="1"/>
      <protection locked="0"/>
    </xf>
    <xf numFmtId="38" fontId="37" fillId="7" borderId="19" xfId="49" applyFont="1" applyFill="1" applyBorder="1" applyAlignment="1">
      <alignment shrinkToFit="1"/>
    </xf>
    <xf numFmtId="192" fontId="37" fillId="7" borderId="114" xfId="49" applyNumberFormat="1" applyFont="1" applyFill="1" applyBorder="1" applyAlignment="1">
      <alignment shrinkToFit="1"/>
    </xf>
    <xf numFmtId="178" fontId="37" fillId="0" borderId="87" xfId="49" applyNumberFormat="1" applyFont="1" applyFill="1" applyBorder="1" applyAlignment="1" applyProtection="1">
      <alignment shrinkToFit="1"/>
      <protection locked="0"/>
    </xf>
    <xf numFmtId="178" fontId="37" fillId="0" borderId="88" xfId="49" applyNumberFormat="1" applyFont="1" applyFill="1" applyBorder="1" applyAlignment="1" applyProtection="1">
      <alignment shrinkToFit="1"/>
      <protection locked="0"/>
    </xf>
    <xf numFmtId="178" fontId="37" fillId="0" borderId="20" xfId="49" applyNumberFormat="1" applyFont="1" applyFill="1" applyBorder="1" applyAlignment="1" applyProtection="1">
      <alignment shrinkToFit="1"/>
      <protection locked="0"/>
    </xf>
    <xf numFmtId="178" fontId="37" fillId="7" borderId="20" xfId="49" applyNumberFormat="1" applyFont="1" applyFill="1" applyBorder="1" applyAlignment="1">
      <alignment shrinkToFit="1"/>
    </xf>
    <xf numFmtId="178" fontId="37" fillId="0" borderId="110" xfId="49" applyNumberFormat="1" applyFont="1" applyBorder="1" applyAlignment="1" applyProtection="1">
      <alignment shrinkToFit="1"/>
      <protection locked="0"/>
    </xf>
    <xf numFmtId="178" fontId="37" fillId="0" borderId="51" xfId="49" applyNumberFormat="1" applyFont="1" applyBorder="1" applyAlignment="1" applyProtection="1">
      <alignment shrinkToFit="1"/>
      <protection locked="0"/>
    </xf>
    <xf numFmtId="187" fontId="37" fillId="0" borderId="54" xfId="49" applyNumberFormat="1" applyFont="1" applyBorder="1" applyAlignment="1" applyProtection="1">
      <alignment shrinkToFit="1"/>
      <protection locked="0"/>
    </xf>
    <xf numFmtId="38" fontId="37" fillId="7" borderId="54" xfId="49" applyFont="1" applyFill="1" applyBorder="1" applyAlignment="1">
      <alignment shrinkToFit="1"/>
    </xf>
    <xf numFmtId="178" fontId="37" fillId="0" borderId="85" xfId="49" applyNumberFormat="1" applyFont="1" applyFill="1" applyBorder="1" applyAlignment="1" applyProtection="1">
      <alignment shrinkToFit="1"/>
      <protection locked="0"/>
    </xf>
    <xf numFmtId="178" fontId="37" fillId="0" borderId="57" xfId="49" applyNumberFormat="1" applyFont="1" applyFill="1" applyBorder="1" applyAlignment="1" applyProtection="1">
      <alignment shrinkToFit="1"/>
      <protection locked="0"/>
    </xf>
    <xf numFmtId="178" fontId="37" fillId="0" borderId="36" xfId="49" applyNumberFormat="1" applyFont="1" applyFill="1" applyBorder="1" applyAlignment="1" applyProtection="1">
      <alignment shrinkToFit="1"/>
      <protection locked="0"/>
    </xf>
    <xf numFmtId="178" fontId="37" fillId="7" borderId="36" xfId="49" applyNumberFormat="1" applyFont="1" applyFill="1" applyBorder="1" applyAlignment="1">
      <alignment shrinkToFit="1"/>
    </xf>
    <xf numFmtId="178" fontId="37" fillId="0" borderId="115" xfId="49" applyNumberFormat="1" applyFont="1" applyFill="1" applyBorder="1" applyAlignment="1" applyProtection="1">
      <alignment shrinkToFit="1"/>
      <protection locked="0"/>
    </xf>
    <xf numFmtId="178" fontId="37" fillId="0" borderId="52" xfId="49" applyNumberFormat="1" applyFont="1" applyBorder="1" applyAlignment="1" applyProtection="1">
      <alignment shrinkToFit="1"/>
      <protection locked="0"/>
    </xf>
    <xf numFmtId="187" fontId="37" fillId="0" borderId="116" xfId="49" applyNumberFormat="1" applyFont="1" applyBorder="1" applyAlignment="1" applyProtection="1">
      <alignment shrinkToFit="1"/>
      <protection locked="0"/>
    </xf>
    <xf numFmtId="38" fontId="37" fillId="7" borderId="116" xfId="49" applyFont="1" applyFill="1" applyBorder="1" applyAlignment="1">
      <alignment shrinkToFit="1"/>
    </xf>
    <xf numFmtId="192" fontId="37" fillId="7" borderId="117" xfId="49" applyNumberFormat="1" applyFont="1" applyFill="1" applyBorder="1" applyAlignment="1">
      <alignment shrinkToFit="1"/>
    </xf>
    <xf numFmtId="178" fontId="37" fillId="0" borderId="89" xfId="49" applyNumberFormat="1" applyFont="1" applyFill="1" applyBorder="1" applyAlignment="1" applyProtection="1">
      <alignment shrinkToFit="1"/>
      <protection locked="0"/>
    </xf>
    <xf numFmtId="178" fontId="37" fillId="0" borderId="90" xfId="49" applyNumberFormat="1" applyFont="1" applyFill="1" applyBorder="1" applyAlignment="1" applyProtection="1">
      <alignment shrinkToFit="1"/>
      <protection locked="0"/>
    </xf>
    <xf numFmtId="178" fontId="37" fillId="0" borderId="25" xfId="49" applyNumberFormat="1" applyFont="1" applyFill="1" applyBorder="1" applyAlignment="1" applyProtection="1">
      <alignment shrinkToFit="1"/>
      <protection locked="0"/>
    </xf>
    <xf numFmtId="178" fontId="37" fillId="7" borderId="25" xfId="49" applyNumberFormat="1" applyFont="1" applyFill="1" applyBorder="1" applyAlignment="1">
      <alignment shrinkToFit="1"/>
    </xf>
    <xf numFmtId="178" fontId="37" fillId="7" borderId="103" xfId="49" applyNumberFormat="1" applyFont="1" applyFill="1" applyBorder="1" applyAlignment="1">
      <alignment shrinkToFit="1"/>
    </xf>
    <xf numFmtId="178" fontId="37" fillId="7" borderId="66" xfId="49" applyNumberFormat="1" applyFont="1" applyFill="1" applyBorder="1" applyAlignment="1">
      <alignment horizontal="right" shrinkToFit="1"/>
    </xf>
    <xf numFmtId="187" fontId="37" fillId="7" borderId="58" xfId="49" applyNumberFormat="1" applyFont="1" applyFill="1" applyBorder="1" applyAlignment="1">
      <alignment shrinkToFit="1"/>
    </xf>
    <xf numFmtId="38" fontId="37" fillId="7" borderId="58" xfId="49" applyFont="1" applyFill="1" applyBorder="1" applyAlignment="1">
      <alignment shrinkToFit="1"/>
    </xf>
    <xf numFmtId="192" fontId="37" fillId="7" borderId="118" xfId="49" applyNumberFormat="1" applyFont="1" applyFill="1" applyBorder="1" applyAlignment="1">
      <alignment shrinkToFit="1"/>
    </xf>
    <xf numFmtId="178" fontId="37" fillId="7" borderId="86" xfId="49" applyNumberFormat="1" applyFont="1" applyFill="1" applyBorder="1" applyAlignment="1">
      <alignment shrinkToFit="1"/>
    </xf>
    <xf numFmtId="178" fontId="37" fillId="7" borderId="67" xfId="49" applyNumberFormat="1" applyFont="1" applyFill="1" applyBorder="1" applyAlignment="1">
      <alignment shrinkToFit="1"/>
    </xf>
    <xf numFmtId="178" fontId="37" fillId="7" borderId="56" xfId="49" applyNumberFormat="1" applyFont="1" applyFill="1" applyBorder="1" applyAlignment="1">
      <alignment shrinkToFit="1"/>
    </xf>
    <xf numFmtId="178" fontId="37" fillId="23" borderId="97" xfId="49" applyNumberFormat="1" applyFont="1" applyFill="1" applyBorder="1" applyAlignment="1">
      <alignment horizontal="right" shrinkToFit="1"/>
    </xf>
    <xf numFmtId="178" fontId="37" fillId="23" borderId="37" xfId="49" applyNumberFormat="1" applyFont="1" applyFill="1" applyBorder="1" applyAlignment="1">
      <alignment horizontal="right" shrinkToFit="1"/>
    </xf>
    <xf numFmtId="187" fontId="37" fillId="23" borderId="19" xfId="49" applyNumberFormat="1" applyFont="1" applyFill="1" applyBorder="1" applyAlignment="1">
      <alignment horizontal="right" shrinkToFit="1"/>
    </xf>
    <xf numFmtId="38" fontId="37" fillId="23" borderId="19" xfId="49" applyFont="1" applyFill="1" applyBorder="1" applyAlignment="1">
      <alignment horizontal="center" shrinkToFit="1"/>
    </xf>
    <xf numFmtId="192" fontId="37" fillId="23" borderId="114" xfId="49" applyNumberFormat="1" applyFont="1" applyFill="1" applyBorder="1" applyAlignment="1">
      <alignment horizontal="center" shrinkToFit="1"/>
    </xf>
    <xf numFmtId="178" fontId="37" fillId="23" borderId="87" xfId="49" applyNumberFormat="1" applyFont="1" applyFill="1" applyBorder="1" applyAlignment="1">
      <alignment shrinkToFit="1"/>
    </xf>
    <xf numFmtId="178" fontId="37" fillId="23" borderId="88" xfId="49" applyNumberFormat="1" applyFont="1" applyFill="1" applyBorder="1" applyAlignment="1">
      <alignment shrinkToFit="1"/>
    </xf>
    <xf numFmtId="178" fontId="37" fillId="23" borderId="97" xfId="49" applyNumberFormat="1" applyFont="1" applyFill="1" applyBorder="1" applyAlignment="1">
      <alignment shrinkToFit="1"/>
    </xf>
    <xf numFmtId="178" fontId="37" fillId="23" borderId="20" xfId="49" applyNumberFormat="1" applyFont="1" applyFill="1" applyBorder="1" applyAlignment="1">
      <alignment shrinkToFit="1"/>
    </xf>
    <xf numFmtId="178" fontId="37" fillId="23" borderId="110" xfId="49" applyNumberFormat="1" applyFont="1" applyFill="1" applyBorder="1" applyAlignment="1">
      <alignment horizontal="right" shrinkToFit="1"/>
    </xf>
    <xf numFmtId="178" fontId="37" fillId="23" borderId="51" xfId="49" applyNumberFormat="1" applyFont="1" applyFill="1" applyBorder="1" applyAlignment="1">
      <alignment horizontal="right" shrinkToFit="1"/>
    </xf>
    <xf numFmtId="187" fontId="37" fillId="23" borderId="54" xfId="49" applyNumberFormat="1" applyFont="1" applyFill="1" applyBorder="1" applyAlignment="1">
      <alignment horizontal="right" shrinkToFit="1"/>
    </xf>
    <xf numFmtId="38" fontId="37" fillId="23" borderId="54" xfId="49" applyFont="1" applyFill="1" applyBorder="1" applyAlignment="1">
      <alignment horizontal="center" shrinkToFit="1"/>
    </xf>
    <xf numFmtId="192" fontId="37" fillId="23" borderId="119" xfId="49" applyNumberFormat="1" applyFont="1" applyFill="1" applyBorder="1" applyAlignment="1">
      <alignment horizontal="center" shrinkToFit="1"/>
    </xf>
    <xf numFmtId="178" fontId="37" fillId="23" borderId="85" xfId="49" applyNumberFormat="1" applyFont="1" applyFill="1" applyBorder="1" applyAlignment="1">
      <alignment shrinkToFit="1"/>
    </xf>
    <xf numFmtId="178" fontId="37" fillId="23" borderId="57" xfId="49" applyNumberFormat="1" applyFont="1" applyFill="1" applyBorder="1" applyAlignment="1">
      <alignment shrinkToFit="1"/>
    </xf>
    <xf numFmtId="178" fontId="37" fillId="23" borderId="36" xfId="49" applyNumberFormat="1" applyFont="1" applyFill="1" applyBorder="1" applyAlignment="1">
      <alignment shrinkToFit="1"/>
    </xf>
    <xf numFmtId="178" fontId="37" fillId="23" borderId="103" xfId="49" applyNumberFormat="1" applyFont="1" applyFill="1" applyBorder="1" applyAlignment="1">
      <alignment horizontal="right" shrinkToFit="1"/>
    </xf>
    <xf numFmtId="178" fontId="37" fillId="23" borderId="66" xfId="49" applyNumberFormat="1" applyFont="1" applyFill="1" applyBorder="1" applyAlignment="1">
      <alignment horizontal="right" shrinkToFit="1"/>
    </xf>
    <xf numFmtId="187" fontId="37" fillId="23" borderId="58" xfId="49" applyNumberFormat="1" applyFont="1" applyFill="1" applyBorder="1" applyAlignment="1">
      <alignment horizontal="right" shrinkToFit="1"/>
    </xf>
    <xf numFmtId="38" fontId="37" fillId="23" borderId="58" xfId="49" applyFont="1" applyFill="1" applyBorder="1" applyAlignment="1">
      <alignment horizontal="center" shrinkToFit="1"/>
    </xf>
    <xf numFmtId="192" fontId="37" fillId="23" borderId="118" xfId="49" applyNumberFormat="1" applyFont="1" applyFill="1" applyBorder="1" applyAlignment="1">
      <alignment horizontal="center" shrinkToFit="1"/>
    </xf>
    <xf numFmtId="178" fontId="37" fillId="23" borderId="86" xfId="49" applyNumberFormat="1" applyFont="1" applyFill="1" applyBorder="1" applyAlignment="1">
      <alignment shrinkToFit="1"/>
    </xf>
    <xf numFmtId="178" fontId="37" fillId="23" borderId="67" xfId="49" applyNumberFormat="1" applyFont="1" applyFill="1" applyBorder="1" applyAlignment="1">
      <alignment shrinkToFit="1"/>
    </xf>
    <xf numFmtId="178" fontId="37" fillId="23" borderId="56" xfId="49" applyNumberFormat="1" applyFont="1" applyFill="1" applyBorder="1" applyAlignment="1">
      <alignment shrinkToFit="1"/>
    </xf>
    <xf numFmtId="178" fontId="37" fillId="23" borderId="37" xfId="49" applyNumberFormat="1" applyFont="1" applyFill="1" applyBorder="1" applyAlignment="1">
      <alignment shrinkToFit="1"/>
    </xf>
    <xf numFmtId="178" fontId="37" fillId="23" borderId="110" xfId="49" applyNumberFormat="1" applyFont="1" applyFill="1" applyBorder="1" applyAlignment="1">
      <alignment shrinkToFit="1"/>
    </xf>
    <xf numFmtId="178" fontId="37" fillId="23" borderId="51" xfId="49" applyNumberFormat="1" applyFont="1" applyFill="1" applyBorder="1" applyAlignment="1">
      <alignment shrinkToFit="1"/>
    </xf>
    <xf numFmtId="178" fontId="37" fillId="23" borderId="103" xfId="49" applyNumberFormat="1" applyFont="1" applyFill="1" applyBorder="1" applyAlignment="1">
      <alignment shrinkToFit="1"/>
    </xf>
    <xf numFmtId="178" fontId="37" fillId="23" borderId="97" xfId="49" applyNumberFormat="1" applyFont="1" applyFill="1" applyBorder="1" applyAlignment="1">
      <alignment horizontal="center" shrinkToFit="1"/>
    </xf>
    <xf numFmtId="178" fontId="37" fillId="23" borderId="20" xfId="49" applyNumberFormat="1" applyFont="1" applyFill="1" applyBorder="1" applyAlignment="1">
      <alignment horizontal="center" shrinkToFit="1"/>
    </xf>
    <xf numFmtId="178" fontId="37" fillId="23" borderId="36" xfId="49" applyNumberFormat="1" applyFont="1" applyFill="1" applyBorder="1" applyAlignment="1">
      <alignment horizontal="center" shrinkToFit="1"/>
    </xf>
    <xf numFmtId="178" fontId="37" fillId="23" borderId="56" xfId="49" applyNumberFormat="1" applyFont="1" applyFill="1" applyBorder="1" applyAlignment="1">
      <alignment horizontal="center" shrinkToFit="1"/>
    </xf>
    <xf numFmtId="1" fontId="47" fillId="8" borderId="32" xfId="65" applyFont="1" applyFill="1" applyBorder="1" applyAlignment="1" applyProtection="1">
      <alignment horizontal="center" shrinkToFit="1"/>
      <protection/>
    </xf>
    <xf numFmtId="184" fontId="34" fillId="8" borderId="105" xfId="65" applyNumberFormat="1" applyFont="1" applyFill="1" applyBorder="1" applyAlignment="1" applyProtection="1">
      <alignment horizontal="center" shrinkToFit="1"/>
      <protection/>
    </xf>
    <xf numFmtId="184" fontId="34" fillId="8" borderId="120" xfId="49" applyNumberFormat="1" applyFont="1" applyFill="1" applyBorder="1" applyAlignment="1" applyProtection="1">
      <alignment horizontal="center" shrinkToFit="1"/>
      <protection/>
    </xf>
    <xf numFmtId="184" fontId="34" fillId="8" borderId="121" xfId="49" applyNumberFormat="1" applyFont="1" applyFill="1" applyBorder="1" applyAlignment="1" applyProtection="1">
      <alignment horizontal="center" shrinkToFit="1"/>
      <protection/>
    </xf>
    <xf numFmtId="184" fontId="34" fillId="8" borderId="104" xfId="49" applyNumberFormat="1" applyFont="1" applyFill="1" applyBorder="1" applyAlignment="1" applyProtection="1">
      <alignment horizontal="center" shrinkToFit="1"/>
      <protection/>
    </xf>
    <xf numFmtId="184" fontId="34" fillId="8" borderId="65" xfId="49" applyNumberFormat="1" applyFont="1" applyFill="1" applyBorder="1" applyAlignment="1" applyProtection="1">
      <alignment horizontal="center" shrinkToFit="1"/>
      <protection/>
    </xf>
    <xf numFmtId="178" fontId="37" fillId="23" borderId="12" xfId="49" applyNumberFormat="1" applyFont="1" applyFill="1" applyBorder="1" applyAlignment="1" applyProtection="1">
      <alignment horizontal="right" shrinkToFit="1"/>
      <protection/>
    </xf>
    <xf numFmtId="178" fontId="37" fillId="23" borderId="74" xfId="49" applyNumberFormat="1" applyFont="1" applyFill="1" applyBorder="1" applyAlignment="1" applyProtection="1">
      <alignment horizontal="right" shrinkToFit="1"/>
      <protection/>
    </xf>
    <xf numFmtId="178" fontId="37" fillId="23" borderId="53" xfId="49" applyNumberFormat="1" applyFont="1" applyFill="1" applyBorder="1" applyAlignment="1" applyProtection="1">
      <alignment horizontal="right" shrinkToFit="1"/>
      <protection/>
    </xf>
    <xf numFmtId="178" fontId="37" fillId="23" borderId="57" xfId="49" applyNumberFormat="1" applyFont="1" applyFill="1" applyBorder="1" applyAlignment="1" applyProtection="1">
      <alignment horizontal="right" shrinkToFit="1"/>
      <protection/>
    </xf>
    <xf numFmtId="178" fontId="37" fillId="23" borderId="14" xfId="49" applyNumberFormat="1" applyFont="1" applyFill="1" applyBorder="1" applyAlignment="1" applyProtection="1">
      <alignment horizontal="right" shrinkToFit="1"/>
      <protection/>
    </xf>
    <xf numFmtId="178" fontId="37" fillId="23" borderId="88" xfId="49" applyNumberFormat="1" applyFont="1" applyFill="1" applyBorder="1" applyAlignment="1" applyProtection="1">
      <alignment horizontal="right" shrinkToFit="1"/>
      <protection/>
    </xf>
    <xf numFmtId="187" fontId="37" fillId="23" borderId="35" xfId="49" applyNumberFormat="1" applyFont="1" applyFill="1" applyBorder="1" applyAlignment="1" applyProtection="1">
      <alignment horizontal="right" shrinkToFit="1"/>
      <protection/>
    </xf>
    <xf numFmtId="178" fontId="37" fillId="23" borderId="87" xfId="49" applyNumberFormat="1" applyFont="1" applyFill="1" applyBorder="1" applyAlignment="1" applyProtection="1">
      <alignment shrinkToFit="1"/>
      <protection/>
    </xf>
    <xf numFmtId="178" fontId="37" fillId="23" borderId="88" xfId="49" applyNumberFormat="1" applyFont="1" applyFill="1" applyBorder="1" applyAlignment="1" applyProtection="1">
      <alignment shrinkToFit="1"/>
      <protection/>
    </xf>
    <xf numFmtId="178" fontId="37" fillId="23" borderId="97" xfId="49" applyNumberFormat="1" applyFont="1" applyFill="1" applyBorder="1" applyAlignment="1" applyProtection="1">
      <alignment shrinkToFit="1"/>
      <protection/>
    </xf>
    <xf numFmtId="178" fontId="37" fillId="23" borderId="19" xfId="49" applyNumberFormat="1" applyFont="1" applyFill="1" applyBorder="1" applyAlignment="1" applyProtection="1">
      <alignment shrinkToFit="1"/>
      <protection/>
    </xf>
    <xf numFmtId="178" fontId="37" fillId="23" borderId="122" xfId="49" applyNumberFormat="1" applyFont="1" applyFill="1" applyBorder="1" applyAlignment="1" applyProtection="1">
      <alignment shrinkToFit="1"/>
      <protection/>
    </xf>
    <xf numFmtId="178" fontId="37" fillId="23" borderId="24" xfId="49" applyNumberFormat="1" applyFont="1" applyFill="1" applyBorder="1" applyAlignment="1" applyProtection="1">
      <alignment shrinkToFit="1"/>
      <protection/>
    </xf>
    <xf numFmtId="178" fontId="37" fillId="23" borderId="94" xfId="49" applyNumberFormat="1" applyFont="1" applyFill="1" applyBorder="1" applyAlignment="1" applyProtection="1">
      <alignment shrinkToFit="1"/>
      <protection/>
    </xf>
    <xf numFmtId="38" fontId="37" fillId="23" borderId="16" xfId="49" applyFont="1" applyFill="1" applyBorder="1" applyAlignment="1" applyProtection="1">
      <alignment shrinkToFit="1"/>
      <protection/>
    </xf>
    <xf numFmtId="38" fontId="37" fillId="23" borderId="67" xfId="49" applyFont="1" applyFill="1" applyBorder="1" applyAlignment="1" applyProtection="1">
      <alignment shrinkToFit="1"/>
      <protection/>
    </xf>
    <xf numFmtId="38" fontId="37" fillId="23" borderId="118" xfId="49" applyFont="1" applyFill="1" applyBorder="1" applyAlignment="1" applyProtection="1">
      <alignment shrinkToFit="1"/>
      <protection/>
    </xf>
    <xf numFmtId="178" fontId="37" fillId="23" borderId="86" xfId="49" applyNumberFormat="1" applyFont="1" applyFill="1" applyBorder="1" applyAlignment="1" applyProtection="1">
      <alignment shrinkToFit="1"/>
      <protection/>
    </xf>
    <xf numFmtId="178" fontId="37" fillId="23" borderId="67" xfId="49" applyNumberFormat="1" applyFont="1" applyFill="1" applyBorder="1" applyAlignment="1" applyProtection="1">
      <alignment shrinkToFit="1"/>
      <protection/>
    </xf>
    <xf numFmtId="178" fontId="37" fillId="23" borderId="103" xfId="49" applyNumberFormat="1" applyFont="1" applyFill="1" applyBorder="1" applyAlignment="1" applyProtection="1">
      <alignment shrinkToFit="1"/>
      <protection/>
    </xf>
    <xf numFmtId="178" fontId="37" fillId="23" borderId="123" xfId="49" applyNumberFormat="1" applyFont="1" applyFill="1" applyBorder="1" applyAlignment="1" applyProtection="1">
      <alignment horizontal="right" shrinkToFit="1"/>
      <protection/>
    </xf>
    <xf numFmtId="178" fontId="37" fillId="23" borderId="124" xfId="49" applyNumberFormat="1" applyFont="1" applyFill="1" applyBorder="1" applyAlignment="1" applyProtection="1">
      <alignment shrinkToFit="1"/>
      <protection/>
    </xf>
    <xf numFmtId="178" fontId="37" fillId="23" borderId="44" xfId="49" applyNumberFormat="1" applyFont="1" applyFill="1" applyBorder="1" applyAlignment="1" applyProtection="1">
      <alignment shrinkToFit="1"/>
      <protection/>
    </xf>
    <xf numFmtId="178" fontId="37" fillId="23" borderId="55" xfId="49" applyNumberFormat="1" applyFont="1" applyFill="1" applyBorder="1" applyAlignment="1" applyProtection="1">
      <alignment shrinkToFit="1"/>
      <protection/>
    </xf>
    <xf numFmtId="178" fontId="37" fillId="23" borderId="119" xfId="49" applyNumberFormat="1" applyFont="1" applyFill="1" applyBorder="1" applyAlignment="1" applyProtection="1">
      <alignment horizontal="right" shrinkToFit="1"/>
      <protection/>
    </xf>
    <xf numFmtId="178" fontId="37" fillId="23" borderId="85" xfId="49" applyNumberFormat="1" applyFont="1" applyFill="1" applyBorder="1" applyAlignment="1" applyProtection="1">
      <alignment shrinkToFit="1"/>
      <protection/>
    </xf>
    <xf numFmtId="178" fontId="37" fillId="23" borderId="51" xfId="49" applyNumberFormat="1" applyFont="1" applyFill="1" applyBorder="1" applyAlignment="1" applyProtection="1">
      <alignment shrinkToFit="1"/>
      <protection/>
    </xf>
    <xf numFmtId="178" fontId="37" fillId="23" borderId="36" xfId="49" applyNumberFormat="1" applyFont="1" applyFill="1" applyBorder="1" applyAlignment="1" applyProtection="1">
      <alignment shrinkToFit="1"/>
      <protection/>
    </xf>
    <xf numFmtId="178" fontId="37" fillId="0" borderId="109" xfId="49" applyNumberFormat="1" applyFont="1" applyFill="1" applyBorder="1" applyAlignment="1" applyProtection="1">
      <alignment shrinkToFit="1"/>
      <protection locked="0"/>
    </xf>
    <xf numFmtId="178" fontId="37" fillId="0" borderId="37" xfId="49" applyNumberFormat="1" applyFont="1" applyFill="1" applyBorder="1" applyAlignment="1" applyProtection="1">
      <alignment shrinkToFit="1"/>
      <protection locked="0"/>
    </xf>
    <xf numFmtId="178" fontId="37" fillId="0" borderId="97" xfId="49" applyNumberFormat="1" applyFont="1" applyFill="1" applyBorder="1" applyAlignment="1" applyProtection="1">
      <alignment shrinkToFit="1"/>
      <protection locked="0"/>
    </xf>
    <xf numFmtId="178" fontId="37" fillId="0" borderId="42" xfId="49" applyNumberFormat="1" applyFont="1" applyFill="1" applyBorder="1" applyAlignment="1" applyProtection="1">
      <alignment shrinkToFit="1"/>
      <protection locked="0"/>
    </xf>
    <xf numFmtId="178" fontId="37" fillId="0" borderId="43" xfId="49" applyNumberFormat="1" applyFont="1" applyFill="1" applyBorder="1" applyAlignment="1" applyProtection="1">
      <alignment shrinkToFit="1"/>
      <protection locked="0"/>
    </xf>
    <xf numFmtId="178" fontId="37" fillId="0" borderId="125" xfId="49" applyNumberFormat="1" applyFont="1" applyFill="1" applyBorder="1" applyAlignment="1" applyProtection="1">
      <alignment shrinkToFit="1"/>
      <protection locked="0"/>
    </xf>
    <xf numFmtId="178" fontId="37" fillId="0" borderId="21" xfId="49" applyNumberFormat="1" applyFont="1" applyFill="1" applyBorder="1" applyAlignment="1" applyProtection="1">
      <alignment shrinkToFit="1"/>
      <protection locked="0"/>
    </xf>
    <xf numFmtId="178" fontId="37" fillId="0" borderId="126" xfId="49" applyNumberFormat="1" applyFont="1" applyFill="1" applyBorder="1" applyAlignment="1" applyProtection="1">
      <alignment shrinkToFit="1"/>
      <protection locked="0"/>
    </xf>
    <xf numFmtId="178" fontId="37" fillId="23" borderId="77" xfId="49" applyNumberFormat="1" applyFont="1" applyFill="1" applyBorder="1" applyAlignment="1" applyProtection="1">
      <alignment shrinkToFit="1"/>
      <protection/>
    </xf>
    <xf numFmtId="178" fontId="37" fillId="23" borderId="29" xfId="49" applyNumberFormat="1" applyFont="1" applyFill="1" applyBorder="1" applyAlignment="1" applyProtection="1">
      <alignment shrinkToFit="1"/>
      <protection/>
    </xf>
    <xf numFmtId="178" fontId="37" fillId="23" borderId="127" xfId="49" applyNumberFormat="1" applyFont="1" applyFill="1" applyBorder="1" applyAlignment="1" applyProtection="1">
      <alignment shrinkToFit="1"/>
      <protection/>
    </xf>
    <xf numFmtId="178" fontId="37" fillId="23" borderId="79" xfId="49" applyNumberFormat="1" applyFont="1" applyFill="1" applyBorder="1" applyAlignment="1" applyProtection="1">
      <alignment shrinkToFit="1"/>
      <protection/>
    </xf>
    <xf numFmtId="178" fontId="37" fillId="23" borderId="96" xfId="49" applyNumberFormat="1" applyFont="1" applyFill="1" applyBorder="1" applyAlignment="1" applyProtection="1">
      <alignment shrinkToFit="1"/>
      <protection/>
    </xf>
    <xf numFmtId="38" fontId="37" fillId="23" borderId="37" xfId="49" applyFont="1" applyFill="1" applyBorder="1" applyAlignment="1" applyProtection="1">
      <alignment shrinkToFit="1"/>
      <protection/>
    </xf>
    <xf numFmtId="38" fontId="37" fillId="23" borderId="88" xfId="49" applyFont="1" applyFill="1" applyBorder="1" applyAlignment="1" applyProtection="1">
      <alignment shrinkToFit="1"/>
      <protection/>
    </xf>
    <xf numFmtId="38" fontId="37" fillId="23" borderId="19" xfId="49" applyFont="1" applyFill="1" applyBorder="1" applyAlignment="1" applyProtection="1">
      <alignment shrinkToFit="1"/>
      <protection/>
    </xf>
    <xf numFmtId="178" fontId="37" fillId="23" borderId="128" xfId="49" applyNumberFormat="1" applyFont="1" applyFill="1" applyBorder="1" applyAlignment="1" applyProtection="1">
      <alignment shrinkToFit="1"/>
      <protection/>
    </xf>
    <xf numFmtId="178" fontId="38" fillId="23" borderId="37" xfId="65" applyNumberFormat="1" applyFont="1" applyFill="1" applyBorder="1" applyAlignment="1" applyProtection="1">
      <alignment horizontal="center" shrinkToFit="1"/>
      <protection/>
    </xf>
    <xf numFmtId="185" fontId="38" fillId="23" borderId="37" xfId="65" applyNumberFormat="1" applyFont="1" applyFill="1" applyBorder="1" applyAlignment="1" applyProtection="1">
      <alignment horizontal="right" shrinkToFit="1"/>
      <protection/>
    </xf>
    <xf numFmtId="185" fontId="38" fillId="23" borderId="35" xfId="65" applyNumberFormat="1" applyFont="1" applyFill="1" applyBorder="1" applyAlignment="1" applyProtection="1">
      <alignment horizontal="right" shrinkToFit="1"/>
      <protection/>
    </xf>
    <xf numFmtId="185" fontId="38" fillId="23" borderId="87" xfId="65" applyNumberFormat="1" applyFont="1" applyFill="1" applyBorder="1" applyAlignment="1" applyProtection="1">
      <alignment horizontal="right" shrinkToFit="1"/>
      <protection/>
    </xf>
    <xf numFmtId="185" fontId="38" fillId="23" borderId="20" xfId="65" applyNumberFormat="1" applyFont="1" applyFill="1" applyBorder="1" applyAlignment="1" applyProtection="1">
      <alignment horizontal="right" shrinkToFit="1"/>
      <protection/>
    </xf>
    <xf numFmtId="178" fontId="37" fillId="23" borderId="42" xfId="49" applyNumberFormat="1" applyFont="1" applyFill="1" applyBorder="1" applyAlignment="1" applyProtection="1">
      <alignment shrinkToFit="1"/>
      <protection/>
    </xf>
    <xf numFmtId="178" fontId="37" fillId="23" borderId="69" xfId="49" applyNumberFormat="1" applyFont="1" applyFill="1" applyBorder="1" applyAlignment="1" applyProtection="1">
      <alignment shrinkToFit="1"/>
      <protection/>
    </xf>
    <xf numFmtId="178" fontId="37" fillId="23" borderId="21" xfId="49" applyNumberFormat="1" applyFont="1" applyFill="1" applyBorder="1" applyAlignment="1" applyProtection="1">
      <alignment shrinkToFit="1"/>
      <protection/>
    </xf>
    <xf numFmtId="178" fontId="37" fillId="23" borderId="70" xfId="49" applyNumberFormat="1" applyFont="1" applyFill="1" applyBorder="1" applyAlignment="1" applyProtection="1">
      <alignment shrinkToFit="1"/>
      <protection/>
    </xf>
    <xf numFmtId="178" fontId="37" fillId="23" borderId="126" xfId="49" applyNumberFormat="1" applyFont="1" applyFill="1" applyBorder="1" applyAlignment="1" applyProtection="1">
      <alignment shrinkToFit="1"/>
      <protection/>
    </xf>
    <xf numFmtId="178" fontId="37" fillId="23" borderId="37" xfId="65" applyNumberFormat="1" applyFont="1" applyFill="1" applyBorder="1" applyAlignment="1" applyProtection="1">
      <alignment horizontal="right" shrinkToFit="1"/>
      <protection/>
    </xf>
    <xf numFmtId="178" fontId="37" fillId="23" borderId="88" xfId="65" applyNumberFormat="1" applyFont="1" applyFill="1" applyBorder="1" applyAlignment="1" applyProtection="1">
      <alignment shrinkToFit="1"/>
      <protection/>
    </xf>
    <xf numFmtId="178" fontId="37" fillId="23" borderId="19" xfId="65" applyNumberFormat="1" applyFont="1" applyFill="1" applyBorder="1" applyAlignment="1" applyProtection="1">
      <alignment shrinkToFit="1"/>
      <protection/>
    </xf>
    <xf numFmtId="178" fontId="37" fillId="23" borderId="128" xfId="65" applyNumberFormat="1" applyFont="1" applyFill="1" applyBorder="1" applyAlignment="1" applyProtection="1">
      <alignment shrinkToFit="1"/>
      <protection/>
    </xf>
    <xf numFmtId="178" fontId="37" fillId="23" borderId="97" xfId="65" applyNumberFormat="1" applyFont="1" applyFill="1" applyBorder="1" applyAlignment="1" applyProtection="1">
      <alignment shrinkToFit="1"/>
      <protection/>
    </xf>
    <xf numFmtId="185" fontId="38" fillId="23" borderId="42" xfId="65" applyNumberFormat="1" applyFont="1" applyFill="1" applyBorder="1" applyAlignment="1" applyProtection="1">
      <alignment shrinkToFit="1"/>
      <protection/>
    </xf>
    <xf numFmtId="185" fontId="38" fillId="23" borderId="43" xfId="65" applyNumberFormat="1" applyFont="1" applyFill="1" applyBorder="1" applyAlignment="1" applyProtection="1">
      <alignment shrinkToFit="1"/>
      <protection/>
    </xf>
    <xf numFmtId="185" fontId="38" fillId="23" borderId="129" xfId="65" applyNumberFormat="1" applyFont="1" applyFill="1" applyBorder="1" applyAlignment="1" applyProtection="1">
      <alignment shrinkToFit="1"/>
      <protection/>
    </xf>
    <xf numFmtId="185" fontId="38" fillId="23" borderId="22" xfId="65" applyNumberFormat="1" applyFont="1" applyFill="1" applyBorder="1" applyAlignment="1" applyProtection="1">
      <alignment shrinkToFit="1"/>
      <protection/>
    </xf>
    <xf numFmtId="178" fontId="37" fillId="23" borderId="37" xfId="49" applyNumberFormat="1" applyFont="1" applyFill="1" applyBorder="1" applyAlignment="1" applyProtection="1">
      <alignment shrinkToFit="1"/>
      <protection/>
    </xf>
    <xf numFmtId="178" fontId="37" fillId="0" borderId="128" xfId="49" applyNumberFormat="1" applyFont="1" applyFill="1" applyBorder="1" applyAlignment="1" applyProtection="1">
      <alignment shrinkToFit="1"/>
      <protection locked="0"/>
    </xf>
    <xf numFmtId="178" fontId="37" fillId="23" borderId="52" xfId="49" applyNumberFormat="1" applyFont="1" applyFill="1" applyBorder="1" applyAlignment="1" applyProtection="1">
      <alignment horizontal="center" shrinkToFit="1"/>
      <protection/>
    </xf>
    <xf numFmtId="178" fontId="37" fillId="23" borderId="90" xfId="49" applyNumberFormat="1" applyFont="1" applyFill="1" applyBorder="1" applyAlignment="1" applyProtection="1">
      <alignment horizontal="center" shrinkToFit="1"/>
      <protection/>
    </xf>
    <xf numFmtId="178" fontId="37" fillId="23" borderId="116" xfId="49" applyNumberFormat="1" applyFont="1" applyFill="1" applyBorder="1" applyAlignment="1" applyProtection="1">
      <alignment horizontal="center" shrinkToFit="1"/>
      <protection/>
    </xf>
    <xf numFmtId="178" fontId="37" fillId="23" borderId="130" xfId="49" applyNumberFormat="1" applyFont="1" applyFill="1" applyBorder="1" applyAlignment="1" applyProtection="1">
      <alignment shrinkToFit="1"/>
      <protection/>
    </xf>
    <xf numFmtId="178" fontId="37" fillId="23" borderId="116" xfId="49" applyNumberFormat="1" applyFont="1" applyFill="1" applyBorder="1" applyAlignment="1" applyProtection="1">
      <alignment shrinkToFit="1"/>
      <protection/>
    </xf>
    <xf numFmtId="178" fontId="37" fillId="23" borderId="115" xfId="49" applyNumberFormat="1" applyFont="1" applyFill="1" applyBorder="1" applyAlignment="1" applyProtection="1">
      <alignment shrinkToFit="1"/>
      <protection/>
    </xf>
    <xf numFmtId="178" fontId="37" fillId="0" borderId="131" xfId="49" applyNumberFormat="1" applyFont="1" applyFill="1" applyBorder="1" applyAlignment="1" applyProtection="1">
      <alignment shrinkToFit="1"/>
      <protection locked="0"/>
    </xf>
    <xf numFmtId="178" fontId="37" fillId="0" borderId="72" xfId="49" applyNumberFormat="1" applyFont="1" applyFill="1" applyBorder="1" applyAlignment="1" applyProtection="1">
      <alignment shrinkToFit="1"/>
      <protection locked="0"/>
    </xf>
    <xf numFmtId="178" fontId="37" fillId="0" borderId="26" xfId="49" applyNumberFormat="1" applyFont="1" applyFill="1" applyBorder="1" applyAlignment="1" applyProtection="1">
      <alignment shrinkToFit="1"/>
      <protection locked="0"/>
    </xf>
    <xf numFmtId="178" fontId="37" fillId="23" borderId="73" xfId="49" applyNumberFormat="1" applyFont="1" applyFill="1" applyBorder="1" applyAlignment="1" applyProtection="1">
      <alignment shrinkToFit="1"/>
      <protection/>
    </xf>
    <xf numFmtId="178" fontId="37" fillId="23" borderId="26" xfId="49" applyNumberFormat="1" applyFont="1" applyFill="1" applyBorder="1" applyAlignment="1" applyProtection="1">
      <alignment shrinkToFit="1"/>
      <protection/>
    </xf>
    <xf numFmtId="178" fontId="37" fillId="23" borderId="132" xfId="49" applyNumberFormat="1" applyFont="1" applyFill="1" applyBorder="1" applyAlignment="1" applyProtection="1">
      <alignment shrinkToFit="1"/>
      <protection/>
    </xf>
    <xf numFmtId="178" fontId="37" fillId="23" borderId="78" xfId="49" applyNumberFormat="1" applyFont="1" applyFill="1" applyBorder="1" applyAlignment="1" applyProtection="1">
      <alignment shrinkToFit="1"/>
      <protection/>
    </xf>
    <xf numFmtId="178" fontId="37" fillId="23" borderId="80" xfId="49" applyNumberFormat="1" applyFont="1" applyFill="1" applyBorder="1" applyAlignment="1" applyProtection="1">
      <alignment shrinkToFit="1"/>
      <protection/>
    </xf>
    <xf numFmtId="178" fontId="37" fillId="23" borderId="133" xfId="49" applyNumberFormat="1" applyFont="1" applyFill="1" applyBorder="1" applyAlignment="1" applyProtection="1">
      <alignment shrinkToFit="1"/>
      <protection/>
    </xf>
    <xf numFmtId="178" fontId="37" fillId="23" borderId="84" xfId="49" applyNumberFormat="1" applyFont="1" applyFill="1" applyBorder="1" applyAlignment="1" applyProtection="1">
      <alignment shrinkToFit="1"/>
      <protection/>
    </xf>
    <xf numFmtId="178" fontId="37" fillId="23" borderId="18" xfId="49" applyNumberFormat="1" applyFont="1" applyFill="1" applyBorder="1" applyAlignment="1" applyProtection="1">
      <alignment shrinkToFit="1"/>
      <protection/>
    </xf>
    <xf numFmtId="178" fontId="37" fillId="23" borderId="134" xfId="49" applyNumberFormat="1" applyFont="1" applyFill="1" applyBorder="1" applyAlignment="1" applyProtection="1">
      <alignment shrinkToFit="1"/>
      <protection/>
    </xf>
    <xf numFmtId="178" fontId="37" fillId="23" borderId="57" xfId="49" applyNumberFormat="1" applyFont="1" applyFill="1" applyBorder="1" applyAlignment="1" applyProtection="1">
      <alignment shrinkToFit="1"/>
      <protection/>
    </xf>
    <xf numFmtId="178" fontId="37" fillId="23" borderId="54" xfId="49" applyNumberFormat="1" applyFont="1" applyFill="1" applyBorder="1" applyAlignment="1" applyProtection="1">
      <alignment shrinkToFit="1"/>
      <protection/>
    </xf>
    <xf numFmtId="178" fontId="37" fillId="0" borderId="38" xfId="49" applyNumberFormat="1" applyFont="1" applyFill="1" applyBorder="1" applyAlignment="1" applyProtection="1">
      <alignment shrinkToFit="1"/>
      <protection locked="0"/>
    </xf>
    <xf numFmtId="178" fontId="37" fillId="0" borderId="49" xfId="49" applyNumberFormat="1" applyFont="1" applyFill="1" applyBorder="1" applyAlignment="1" applyProtection="1">
      <alignment shrinkToFit="1"/>
      <protection locked="0"/>
    </xf>
    <xf numFmtId="178" fontId="37" fillId="0" borderId="68" xfId="49" applyNumberFormat="1" applyFont="1" applyFill="1" applyBorder="1" applyAlignment="1" applyProtection="1">
      <alignment shrinkToFit="1"/>
      <protection locked="0"/>
    </xf>
    <xf numFmtId="178" fontId="37" fillId="0" borderId="94" xfId="49" applyNumberFormat="1" applyFont="1" applyFill="1" applyBorder="1" applyAlignment="1" applyProtection="1">
      <alignment shrinkToFit="1"/>
      <protection locked="0"/>
    </xf>
    <xf numFmtId="178" fontId="37" fillId="7" borderId="62" xfId="49" applyNumberFormat="1" applyFont="1" applyFill="1" applyBorder="1" applyAlignment="1" applyProtection="1">
      <alignment shrinkToFit="1"/>
      <protection/>
    </xf>
    <xf numFmtId="178" fontId="37" fillId="7" borderId="92" xfId="49" applyNumberFormat="1" applyFont="1" applyFill="1" applyBorder="1" applyAlignment="1" applyProtection="1">
      <alignment shrinkToFit="1"/>
      <protection/>
    </xf>
    <xf numFmtId="178" fontId="37" fillId="7" borderId="101" xfId="49" applyNumberFormat="1" applyFont="1" applyFill="1" applyBorder="1" applyAlignment="1" applyProtection="1">
      <alignment shrinkToFit="1"/>
      <protection/>
    </xf>
    <xf numFmtId="178" fontId="37" fillId="7" borderId="63" xfId="49" applyNumberFormat="1" applyFont="1" applyFill="1" applyBorder="1" applyAlignment="1" applyProtection="1">
      <alignment shrinkToFit="1"/>
      <protection/>
    </xf>
    <xf numFmtId="178" fontId="37" fillId="7" borderId="98" xfId="49" applyNumberFormat="1" applyFont="1" applyFill="1" applyBorder="1" applyAlignment="1" applyProtection="1">
      <alignment shrinkToFit="1"/>
      <protection/>
    </xf>
    <xf numFmtId="178" fontId="37" fillId="0" borderId="135" xfId="49" applyNumberFormat="1" applyFont="1" applyFill="1" applyBorder="1" applyAlignment="1" applyProtection="1">
      <alignment shrinkToFit="1"/>
      <protection locked="0"/>
    </xf>
    <xf numFmtId="178" fontId="37" fillId="0" borderId="136" xfId="49" applyNumberFormat="1" applyFont="1" applyFill="1" applyBorder="1" applyAlignment="1" applyProtection="1">
      <alignment shrinkToFit="1"/>
      <protection locked="0"/>
    </xf>
    <xf numFmtId="178" fontId="37" fillId="7" borderId="77" xfId="49" applyNumberFormat="1" applyFont="1" applyFill="1" applyBorder="1" applyAlignment="1" applyProtection="1">
      <alignment shrinkToFit="1"/>
      <protection/>
    </xf>
    <xf numFmtId="178" fontId="37" fillId="7" borderId="78" xfId="49" applyNumberFormat="1" applyFont="1" applyFill="1" applyBorder="1" applyAlignment="1" applyProtection="1">
      <alignment shrinkToFit="1"/>
      <protection/>
    </xf>
    <xf numFmtId="178" fontId="37" fillId="7" borderId="79" xfId="49" applyNumberFormat="1" applyFont="1" applyFill="1" applyBorder="1" applyAlignment="1" applyProtection="1">
      <alignment shrinkToFit="1"/>
      <protection/>
    </xf>
    <xf numFmtId="178" fontId="37" fillId="7" borderId="80" xfId="49" applyNumberFormat="1" applyFont="1" applyFill="1" applyBorder="1" applyAlignment="1" applyProtection="1">
      <alignment shrinkToFit="1"/>
      <protection/>
    </xf>
    <xf numFmtId="178" fontId="37" fillId="7" borderId="96" xfId="49" applyNumberFormat="1" applyFont="1" applyFill="1" applyBorder="1" applyAlignment="1" applyProtection="1">
      <alignment shrinkToFit="1"/>
      <protection/>
    </xf>
    <xf numFmtId="178" fontId="37" fillId="23" borderId="24" xfId="65" applyNumberFormat="1" applyFont="1" applyFill="1" applyBorder="1" applyAlignment="1" applyProtection="1">
      <alignment shrinkToFit="1"/>
      <protection/>
    </xf>
    <xf numFmtId="178" fontId="37" fillId="23" borderId="21" xfId="65" applyNumberFormat="1" applyFont="1" applyFill="1" applyBorder="1" applyAlignment="1" applyProtection="1">
      <alignment shrinkToFit="1"/>
      <protection/>
    </xf>
    <xf numFmtId="185" fontId="38" fillId="23" borderId="73" xfId="65" applyNumberFormat="1" applyFont="1" applyFill="1" applyBorder="1" applyAlignment="1" applyProtection="1">
      <alignment horizontal="center" shrinkToFit="1"/>
      <protection/>
    </xf>
    <xf numFmtId="185" fontId="38" fillId="23" borderId="26" xfId="65" applyNumberFormat="1" applyFont="1" applyFill="1" applyBorder="1" applyAlignment="1" applyProtection="1">
      <alignment horizontal="center" shrinkToFit="1"/>
      <protection/>
    </xf>
    <xf numFmtId="178" fontId="37" fillId="23" borderId="75" xfId="65" applyNumberFormat="1" applyFont="1" applyFill="1" applyBorder="1" applyAlignment="1" applyProtection="1">
      <alignment shrinkToFit="1"/>
      <protection/>
    </xf>
    <xf numFmtId="185" fontId="38" fillId="23" borderId="80" xfId="65" applyNumberFormat="1" applyFont="1" applyFill="1" applyBorder="1" applyAlignment="1" applyProtection="1">
      <alignment horizontal="center" shrinkToFit="1"/>
      <protection/>
    </xf>
    <xf numFmtId="185" fontId="38" fillId="23" borderId="79" xfId="65" applyNumberFormat="1" applyFont="1" applyFill="1" applyBorder="1" applyAlignment="1" applyProtection="1">
      <alignment horizontal="center" shrinkToFit="1"/>
      <protection/>
    </xf>
    <xf numFmtId="178" fontId="37" fillId="0" borderId="38" xfId="65" applyNumberFormat="1" applyFont="1" applyFill="1" applyBorder="1" applyAlignment="1" applyProtection="1">
      <alignment shrinkToFit="1"/>
      <protection locked="0"/>
    </xf>
    <xf numFmtId="178" fontId="37" fillId="0" borderId="49" xfId="65" applyNumberFormat="1" applyFont="1" applyFill="1" applyBorder="1" applyAlignment="1" applyProtection="1">
      <alignment shrinkToFit="1"/>
      <protection locked="0"/>
    </xf>
    <xf numFmtId="178" fontId="37" fillId="0" borderId="24" xfId="65" applyNumberFormat="1" applyFont="1" applyFill="1" applyBorder="1" applyAlignment="1" applyProtection="1">
      <alignment shrinkToFit="1"/>
      <protection locked="0"/>
    </xf>
    <xf numFmtId="178" fontId="38" fillId="23" borderId="51" xfId="65" applyNumberFormat="1" applyFont="1" applyFill="1" applyBorder="1" applyAlignment="1" applyProtection="1">
      <alignment horizontal="center" shrinkToFit="1"/>
      <protection/>
    </xf>
    <xf numFmtId="186" fontId="38" fillId="23" borderId="57" xfId="42" applyNumberFormat="1" applyFont="1" applyFill="1" applyBorder="1" applyAlignment="1" applyProtection="1">
      <alignment horizontal="center" shrinkToFit="1"/>
      <protection/>
    </xf>
    <xf numFmtId="186" fontId="38" fillId="23" borderId="54" xfId="42" applyNumberFormat="1" applyFont="1" applyFill="1" applyBorder="1" applyAlignment="1" applyProtection="1">
      <alignment horizontal="center" shrinkToFit="1"/>
      <protection/>
    </xf>
    <xf numFmtId="178" fontId="37" fillId="23" borderId="42" xfId="65" applyNumberFormat="1" applyFont="1" applyFill="1" applyBorder="1" applyAlignment="1" applyProtection="1">
      <alignment shrinkToFit="1"/>
      <protection/>
    </xf>
    <xf numFmtId="178" fontId="37" fillId="23" borderId="69" xfId="65" applyNumberFormat="1" applyFont="1" applyFill="1" applyBorder="1" applyAlignment="1" applyProtection="1">
      <alignment shrinkToFit="1"/>
      <protection/>
    </xf>
    <xf numFmtId="178" fontId="37" fillId="23" borderId="44" xfId="65" applyNumberFormat="1" applyFont="1" applyFill="1" applyBorder="1" applyAlignment="1" applyProtection="1">
      <alignment shrinkToFit="1"/>
      <protection/>
    </xf>
    <xf numFmtId="178" fontId="37" fillId="23" borderId="49" xfId="65" applyNumberFormat="1" applyFont="1" applyFill="1" applyBorder="1" applyAlignment="1" applyProtection="1">
      <alignment shrinkToFit="1"/>
      <protection/>
    </xf>
    <xf numFmtId="185" fontId="38" fillId="23" borderId="42" xfId="65" applyNumberFormat="1" applyFont="1" applyFill="1" applyBorder="1" applyAlignment="1" applyProtection="1">
      <alignment horizontal="center" shrinkToFit="1"/>
      <protection/>
    </xf>
    <xf numFmtId="185" fontId="38" fillId="23" borderId="72" xfId="65" applyNumberFormat="1" applyFont="1" applyFill="1" applyBorder="1" applyAlignment="1" applyProtection="1">
      <alignment horizontal="center" shrinkToFit="1"/>
      <protection/>
    </xf>
    <xf numFmtId="178" fontId="37" fillId="23" borderId="74" xfId="65" applyNumberFormat="1" applyFont="1" applyFill="1" applyBorder="1" applyAlignment="1" applyProtection="1">
      <alignment shrinkToFit="1"/>
      <protection/>
    </xf>
    <xf numFmtId="185" fontId="38" fillId="23" borderId="77" xfId="65" applyNumberFormat="1" applyFont="1" applyFill="1" applyBorder="1" applyAlignment="1" applyProtection="1">
      <alignment horizontal="center" shrinkToFit="1"/>
      <protection/>
    </xf>
    <xf numFmtId="185" fontId="38" fillId="23" borderId="78" xfId="65" applyNumberFormat="1" applyFont="1" applyFill="1" applyBorder="1" applyAlignment="1" applyProtection="1">
      <alignment horizontal="center" shrinkToFit="1"/>
      <protection/>
    </xf>
    <xf numFmtId="178" fontId="37" fillId="0" borderId="39" xfId="49" applyNumberFormat="1" applyFont="1" applyFill="1" applyBorder="1" applyAlignment="1" applyProtection="1">
      <alignment horizontal="right" shrinkToFit="1"/>
      <protection locked="0"/>
    </xf>
    <xf numFmtId="178" fontId="37" fillId="24" borderId="104" xfId="49" applyNumberFormat="1" applyFont="1" applyFill="1" applyBorder="1" applyAlignment="1" applyProtection="1">
      <alignment shrinkToFit="1"/>
      <protection locked="0"/>
    </xf>
    <xf numFmtId="178" fontId="37" fillId="0" borderId="42" xfId="49" applyNumberFormat="1" applyFont="1" applyFill="1" applyBorder="1" applyAlignment="1" applyProtection="1">
      <alignment horizontal="right" shrinkToFit="1"/>
      <protection locked="0"/>
    </xf>
    <xf numFmtId="178" fontId="37" fillId="24" borderId="50" xfId="49" applyNumberFormat="1" applyFont="1" applyFill="1" applyBorder="1" applyAlignment="1" applyProtection="1">
      <alignment shrinkToFit="1"/>
      <protection locked="0"/>
    </xf>
    <xf numFmtId="178" fontId="37" fillId="0" borderId="44" xfId="49" applyNumberFormat="1" applyFont="1" applyFill="1" applyBorder="1" applyAlignment="1" applyProtection="1">
      <alignment horizontal="right" shrinkToFit="1"/>
      <protection locked="0"/>
    </xf>
    <xf numFmtId="178" fontId="37" fillId="24" borderId="37" xfId="49" applyNumberFormat="1" applyFont="1" applyFill="1" applyBorder="1" applyAlignment="1" applyProtection="1">
      <alignment shrinkToFit="1"/>
      <protection locked="0"/>
    </xf>
    <xf numFmtId="178" fontId="37" fillId="0" borderId="37" xfId="49" applyNumberFormat="1" applyFont="1" applyFill="1" applyBorder="1" applyAlignment="1" applyProtection="1">
      <alignment horizontal="right" shrinkToFit="1"/>
      <protection locked="0"/>
    </xf>
    <xf numFmtId="178" fontId="37" fillId="24" borderId="51" xfId="49" applyNumberFormat="1" applyFont="1" applyFill="1" applyBorder="1" applyAlignment="1" applyProtection="1">
      <alignment shrinkToFit="1"/>
      <protection locked="0"/>
    </xf>
    <xf numFmtId="178" fontId="37" fillId="24" borderId="52" xfId="49" applyNumberFormat="1" applyFont="1" applyFill="1" applyBorder="1" applyAlignment="1" applyProtection="1">
      <alignment shrinkToFit="1"/>
      <protection locked="0"/>
    </xf>
    <xf numFmtId="178" fontId="37" fillId="23" borderId="52" xfId="49" applyNumberFormat="1" applyFont="1" applyFill="1" applyBorder="1" applyAlignment="1" applyProtection="1">
      <alignment shrinkToFit="1"/>
      <protection/>
    </xf>
    <xf numFmtId="178" fontId="37" fillId="23" borderId="37" xfId="49" applyNumberFormat="1" applyFont="1" applyFill="1" applyBorder="1" applyAlignment="1" applyProtection="1">
      <alignment horizontal="center" shrinkToFit="1"/>
      <protection/>
    </xf>
    <xf numFmtId="178" fontId="37" fillId="23" borderId="44" xfId="49" applyNumberFormat="1" applyFont="1" applyFill="1" applyBorder="1" applyAlignment="1" applyProtection="1">
      <alignment horizontal="right" shrinkToFit="1"/>
      <protection/>
    </xf>
    <xf numFmtId="178" fontId="37" fillId="24" borderId="18" xfId="49" applyNumberFormat="1" applyFont="1" applyFill="1" applyBorder="1" applyAlignment="1" applyProtection="1">
      <alignment shrinkToFit="1"/>
      <protection locked="0"/>
    </xf>
    <xf numFmtId="178" fontId="37" fillId="24" borderId="20" xfId="49" applyNumberFormat="1" applyFont="1" applyFill="1" applyBorder="1" applyAlignment="1" applyProtection="1">
      <alignment shrinkToFit="1"/>
      <protection locked="0"/>
    </xf>
    <xf numFmtId="180" fontId="36" fillId="23" borderId="37" xfId="49" applyNumberFormat="1" applyFont="1" applyFill="1" applyBorder="1" applyAlignment="1" applyProtection="1">
      <alignment horizontal="center" shrinkToFit="1"/>
      <protection/>
    </xf>
    <xf numFmtId="178" fontId="37" fillId="23" borderId="47" xfId="49" applyNumberFormat="1" applyFont="1" applyFill="1" applyBorder="1" applyAlignment="1" applyProtection="1">
      <alignment shrinkToFit="1"/>
      <protection/>
    </xf>
    <xf numFmtId="178" fontId="37" fillId="23" borderId="58" xfId="49" applyNumberFormat="1" applyFont="1" applyFill="1" applyBorder="1" applyAlignment="1" applyProtection="1">
      <alignment shrinkToFit="1"/>
      <protection/>
    </xf>
    <xf numFmtId="0" fontId="54" fillId="23" borderId="32" xfId="62" applyFont="1" applyFill="1" applyBorder="1" applyAlignment="1" applyProtection="1">
      <alignment horizontal="left" vertical="center"/>
      <protection/>
    </xf>
    <xf numFmtId="0" fontId="54" fillId="23" borderId="64" xfId="62" applyFont="1" applyFill="1" applyBorder="1" applyAlignment="1" applyProtection="1">
      <alignment horizontal="left" vertical="center"/>
      <protection/>
    </xf>
    <xf numFmtId="0" fontId="37" fillId="23" borderId="64" xfId="61" applyFont="1" applyFill="1" applyBorder="1" applyAlignment="1" applyProtection="1">
      <alignment vertical="center"/>
      <protection/>
    </xf>
    <xf numFmtId="0" fontId="54" fillId="23" borderId="64" xfId="61" applyFont="1" applyFill="1" applyBorder="1" applyAlignment="1" applyProtection="1">
      <alignment horizontal="right" vertical="center"/>
      <protection/>
    </xf>
    <xf numFmtId="0" fontId="37" fillId="23" borderId="64" xfId="62" applyFont="1" applyFill="1" applyBorder="1" applyAlignment="1" applyProtection="1">
      <alignment vertical="center"/>
      <protection/>
    </xf>
    <xf numFmtId="0" fontId="37" fillId="23" borderId="65" xfId="62" applyFont="1" applyFill="1" applyBorder="1" applyAlignment="1" applyProtection="1">
      <alignment vertical="center"/>
      <protection/>
    </xf>
    <xf numFmtId="0" fontId="37" fillId="23" borderId="11" xfId="61" applyFont="1" applyFill="1" applyBorder="1" applyAlignment="1" applyProtection="1">
      <alignment horizontal="left" vertical="center"/>
      <protection/>
    </xf>
    <xf numFmtId="0" fontId="37" fillId="23" borderId="0" xfId="61" applyFont="1" applyFill="1" applyBorder="1" applyAlignment="1" applyProtection="1">
      <alignment horizontal="left" vertical="center"/>
      <protection/>
    </xf>
    <xf numFmtId="0" fontId="37" fillId="23" borderId="0" xfId="61" applyFont="1" applyFill="1" applyBorder="1" applyAlignment="1" applyProtection="1">
      <alignment vertical="center"/>
      <protection/>
    </xf>
    <xf numFmtId="0" fontId="56" fillId="23" borderId="0" xfId="62" applyFont="1" applyFill="1" applyBorder="1" applyAlignment="1" applyProtection="1">
      <alignment horizontal="left" vertical="center"/>
      <protection/>
    </xf>
    <xf numFmtId="0" fontId="37" fillId="23" borderId="0" xfId="62" applyFont="1" applyFill="1" applyBorder="1" applyAlignment="1" applyProtection="1">
      <alignment vertical="center"/>
      <protection/>
    </xf>
    <xf numFmtId="0" fontId="37" fillId="23" borderId="31" xfId="62" applyFont="1" applyFill="1" applyBorder="1" applyAlignment="1" applyProtection="1">
      <alignment vertical="center"/>
      <protection/>
    </xf>
    <xf numFmtId="0" fontId="37" fillId="23" borderId="11" xfId="62" applyFont="1" applyFill="1" applyBorder="1" applyAlignment="1" applyProtection="1">
      <alignment horizontal="left" vertical="center"/>
      <protection/>
    </xf>
    <xf numFmtId="0" fontId="54" fillId="23" borderId="0" xfId="62" applyFont="1" applyFill="1" applyBorder="1" applyAlignment="1" applyProtection="1">
      <alignment horizontal="left" vertical="center"/>
      <protection/>
    </xf>
    <xf numFmtId="0" fontId="55" fillId="23" borderId="0" xfId="61" applyFont="1" applyFill="1" applyBorder="1" applyAlignment="1" applyProtection="1">
      <alignment horizontal="left" vertical="center"/>
      <protection locked="0"/>
    </xf>
    <xf numFmtId="0" fontId="55" fillId="0" borderId="137" xfId="61" applyFont="1" applyFill="1" applyBorder="1" applyAlignment="1" applyProtection="1">
      <alignment vertical="center"/>
      <protection locked="0"/>
    </xf>
    <xf numFmtId="0" fontId="56" fillId="23" borderId="0" xfId="62" applyFont="1" applyFill="1" applyBorder="1" applyAlignment="1" applyProtection="1">
      <alignment vertical="center"/>
      <protection/>
    </xf>
    <xf numFmtId="0" fontId="54" fillId="23" borderId="31" xfId="62" applyFont="1" applyFill="1" applyBorder="1" applyAlignment="1" applyProtection="1">
      <alignment horizontal="center" vertical="center"/>
      <protection/>
    </xf>
    <xf numFmtId="0" fontId="54" fillId="23" borderId="0" xfId="61" applyFont="1" applyFill="1" applyBorder="1" applyAlignment="1" applyProtection="1">
      <alignment vertical="center"/>
      <protection/>
    </xf>
    <xf numFmtId="0" fontId="37" fillId="23" borderId="31" xfId="62" applyFont="1" applyFill="1" applyBorder="1" applyAlignment="1" applyProtection="1">
      <alignment horizontal="center" vertical="center"/>
      <protection/>
    </xf>
    <xf numFmtId="0" fontId="37" fillId="23" borderId="0" xfId="61" applyFont="1" applyFill="1" applyBorder="1" applyAlignment="1" applyProtection="1">
      <alignment horizontal="center" vertical="center"/>
      <protection/>
    </xf>
    <xf numFmtId="0" fontId="37" fillId="23" borderId="0" xfId="62" applyFont="1" applyFill="1" applyBorder="1" applyAlignment="1" applyProtection="1">
      <alignment horizontal="center" vertical="center"/>
      <protection/>
    </xf>
    <xf numFmtId="1" fontId="55" fillId="23" borderId="11" xfId="63" applyFont="1" applyFill="1" applyBorder="1" applyAlignment="1" applyProtection="1">
      <alignment horizontal="left" vertical="center"/>
      <protection/>
    </xf>
    <xf numFmtId="0" fontId="55" fillId="0" borderId="2" xfId="61" applyFont="1" applyFill="1" applyBorder="1" applyAlignment="1" applyProtection="1">
      <alignment vertical="center"/>
      <protection locked="0"/>
    </xf>
    <xf numFmtId="0" fontId="55" fillId="23" borderId="0" xfId="61" applyFont="1" applyFill="1" applyBorder="1" applyAlignment="1" applyProtection="1">
      <alignment vertical="center"/>
      <protection/>
    </xf>
    <xf numFmtId="184" fontId="37" fillId="23" borderId="0" xfId="61" applyNumberFormat="1" applyFont="1" applyFill="1" applyBorder="1" applyAlignment="1" applyProtection="1">
      <alignment horizontal="left" vertical="center"/>
      <protection/>
    </xf>
    <xf numFmtId="1" fontId="55" fillId="23" borderId="11" xfId="63" applyFont="1" applyFill="1" applyBorder="1" applyAlignment="1" applyProtection="1">
      <alignment vertical="center"/>
      <protection/>
    </xf>
    <xf numFmtId="1" fontId="55" fillId="23" borderId="0" xfId="63" applyFont="1" applyFill="1" applyBorder="1" applyAlignment="1" applyProtection="1">
      <alignment vertical="center"/>
      <protection/>
    </xf>
    <xf numFmtId="1" fontId="55" fillId="23" borderId="0" xfId="63" applyFont="1" applyFill="1" applyBorder="1" applyAlignment="1" applyProtection="1">
      <alignment horizontal="center" vertical="center"/>
      <protection/>
    </xf>
    <xf numFmtId="0" fontId="55" fillId="23" borderId="138" xfId="61" applyFont="1" applyFill="1" applyBorder="1" applyAlignment="1" applyProtection="1">
      <alignment vertical="center"/>
      <protection/>
    </xf>
    <xf numFmtId="0" fontId="37" fillId="23" borderId="28" xfId="62" applyFont="1" applyFill="1" applyBorder="1" applyAlignment="1" applyProtection="1">
      <alignment vertical="center"/>
      <protection/>
    </xf>
    <xf numFmtId="0" fontId="37" fillId="23" borderId="29" xfId="62" applyFont="1" applyFill="1" applyBorder="1" applyAlignment="1" applyProtection="1">
      <alignment vertical="center"/>
      <protection/>
    </xf>
    <xf numFmtId="0" fontId="37" fillId="23" borderId="30" xfId="62" applyFont="1" applyFill="1" applyBorder="1" applyAlignment="1" applyProtection="1">
      <alignment vertical="center"/>
      <protection/>
    </xf>
    <xf numFmtId="178" fontId="37" fillId="0" borderId="38" xfId="49" applyNumberFormat="1" applyFont="1" applyFill="1" applyBorder="1" applyAlignment="1" applyProtection="1">
      <alignment horizontal="right" shrinkToFit="1"/>
      <protection locked="0"/>
    </xf>
    <xf numFmtId="178" fontId="37" fillId="0" borderId="0" xfId="49" applyNumberFormat="1" applyFont="1" applyFill="1" applyBorder="1" applyAlignment="1" applyProtection="1">
      <alignment horizontal="right" shrinkToFit="1"/>
      <protection locked="0"/>
    </xf>
    <xf numFmtId="178" fontId="37" fillId="0" borderId="24" xfId="49" applyNumberFormat="1" applyFont="1" applyFill="1" applyBorder="1" applyAlignment="1" applyProtection="1">
      <alignment horizontal="right" shrinkToFit="1"/>
      <protection locked="0"/>
    </xf>
    <xf numFmtId="208" fontId="32" fillId="21" borderId="29" xfId="63" applyNumberFormat="1" applyFont="1" applyFill="1" applyBorder="1" applyAlignment="1" applyProtection="1">
      <alignment horizontal="left"/>
      <protection/>
    </xf>
    <xf numFmtId="184" fontId="28" fillId="8" borderId="47" xfId="63" applyNumberFormat="1" applyFont="1" applyFill="1" applyBorder="1" applyAlignment="1" applyProtection="1">
      <alignment horizontal="center"/>
      <protection/>
    </xf>
    <xf numFmtId="185" fontId="38" fillId="23" borderId="45" xfId="65" applyNumberFormat="1" applyFont="1" applyFill="1" applyBorder="1" applyAlignment="1" applyProtection="1">
      <alignment horizontal="center" shrinkToFit="1"/>
      <protection/>
    </xf>
    <xf numFmtId="185" fontId="38" fillId="23" borderId="29" xfId="65" applyNumberFormat="1" applyFont="1" applyFill="1" applyBorder="1" applyAlignment="1" applyProtection="1">
      <alignment horizontal="center" shrinkToFit="1"/>
      <protection/>
    </xf>
    <xf numFmtId="38" fontId="34" fillId="8" borderId="64" xfId="49" applyFont="1" applyFill="1" applyBorder="1" applyAlignment="1" applyProtection="1">
      <alignment horizontal="left"/>
      <protection/>
    </xf>
    <xf numFmtId="178" fontId="37" fillId="24" borderId="34" xfId="49" applyNumberFormat="1" applyFont="1" applyFill="1" applyBorder="1" applyAlignment="1" applyProtection="1">
      <alignment shrinkToFit="1"/>
      <protection locked="0"/>
    </xf>
    <xf numFmtId="178" fontId="37" fillId="24" borderId="35" xfId="49" applyNumberFormat="1" applyFont="1" applyFill="1" applyBorder="1" applyAlignment="1" applyProtection="1">
      <alignment shrinkToFit="1"/>
      <protection locked="0"/>
    </xf>
    <xf numFmtId="1" fontId="28" fillId="21" borderId="0" xfId="65" applyNumberFormat="1" applyFont="1" applyFill="1" applyBorder="1" applyProtection="1">
      <alignment/>
      <protection/>
    </xf>
    <xf numFmtId="184" fontId="28" fillId="0" borderId="47" xfId="63" applyNumberFormat="1" applyFont="1" applyFill="1" applyBorder="1" applyAlignment="1" applyProtection="1">
      <alignment horizontal="center"/>
      <protection/>
    </xf>
    <xf numFmtId="178" fontId="37" fillId="0" borderId="0" xfId="65" applyNumberFormat="1" applyFont="1" applyFill="1" applyBorder="1" applyProtection="1">
      <alignment/>
      <protection/>
    </xf>
    <xf numFmtId="186" fontId="38" fillId="0" borderId="48" xfId="42" applyNumberFormat="1" applyFont="1" applyFill="1" applyBorder="1" applyAlignment="1" applyProtection="1">
      <alignment horizontal="center"/>
      <protection/>
    </xf>
    <xf numFmtId="178" fontId="37" fillId="0" borderId="43" xfId="65" applyNumberFormat="1" applyFont="1" applyFill="1" applyBorder="1" applyProtection="1">
      <alignment/>
      <protection/>
    </xf>
    <xf numFmtId="185" fontId="38" fillId="0" borderId="45" xfId="65" applyNumberFormat="1" applyFont="1" applyFill="1" applyBorder="1" applyAlignment="1" applyProtection="1">
      <alignment horizontal="center"/>
      <protection/>
    </xf>
    <xf numFmtId="178" fontId="37" fillId="0" borderId="46" xfId="65" applyNumberFormat="1" applyFont="1" applyFill="1" applyBorder="1" applyProtection="1">
      <alignment/>
      <protection/>
    </xf>
    <xf numFmtId="185" fontId="38" fillId="0" borderId="29" xfId="65" applyNumberFormat="1" applyFont="1" applyFill="1" applyBorder="1" applyAlignment="1" applyProtection="1">
      <alignment horizontal="center"/>
      <protection/>
    </xf>
    <xf numFmtId="38" fontId="37" fillId="0" borderId="35" xfId="49" applyFont="1" applyFill="1" applyBorder="1" applyAlignment="1" applyProtection="1">
      <alignment horizontal="right" shrinkToFit="1"/>
      <protection/>
    </xf>
    <xf numFmtId="38" fontId="37" fillId="0" borderId="47" xfId="49" applyFont="1" applyFill="1" applyBorder="1" applyAlignment="1" applyProtection="1">
      <alignment horizontal="right" shrinkToFit="1"/>
      <protection locked="0"/>
    </xf>
    <xf numFmtId="38" fontId="34" fillId="0" borderId="64" xfId="49" applyFont="1" applyFill="1" applyBorder="1" applyAlignment="1" applyProtection="1">
      <alignment horizontal="left"/>
      <protection/>
    </xf>
    <xf numFmtId="38" fontId="37" fillId="0" borderId="34" xfId="49" applyFont="1" applyFill="1" applyBorder="1" applyAlignment="1">
      <alignment/>
    </xf>
    <xf numFmtId="38" fontId="37" fillId="0" borderId="35" xfId="49" applyFont="1" applyFill="1" applyBorder="1" applyAlignment="1">
      <alignment/>
    </xf>
    <xf numFmtId="38" fontId="37" fillId="0" borderId="48" xfId="49" applyFont="1" applyFill="1" applyBorder="1" applyAlignment="1">
      <alignment/>
    </xf>
    <xf numFmtId="38" fontId="37" fillId="0" borderId="47" xfId="49" applyFont="1" applyFill="1" applyBorder="1" applyAlignment="1">
      <alignment/>
    </xf>
    <xf numFmtId="38" fontId="37" fillId="0" borderId="105" xfId="49" applyFont="1" applyFill="1" applyBorder="1" applyAlignment="1">
      <alignment/>
    </xf>
    <xf numFmtId="38" fontId="37" fillId="0" borderId="139" xfId="49" applyFont="1" applyFill="1" applyBorder="1" applyAlignment="1">
      <alignment/>
    </xf>
    <xf numFmtId="38" fontId="37" fillId="0" borderId="19" xfId="49" applyFont="1" applyFill="1" applyBorder="1" applyAlignment="1">
      <alignment/>
    </xf>
    <xf numFmtId="38" fontId="37" fillId="0" borderId="54" xfId="49" applyFont="1" applyFill="1" applyBorder="1" applyAlignment="1">
      <alignment/>
    </xf>
    <xf numFmtId="38" fontId="37" fillId="0" borderId="116" xfId="49" applyFont="1" applyFill="1" applyBorder="1" applyAlignment="1">
      <alignment/>
    </xf>
    <xf numFmtId="38" fontId="37" fillId="0" borderId="75" xfId="49" applyFont="1" applyFill="1" applyBorder="1" applyAlignment="1">
      <alignment/>
    </xf>
    <xf numFmtId="38" fontId="37" fillId="0" borderId="58" xfId="49" applyFont="1" applyFill="1" applyBorder="1" applyAlignment="1">
      <alignment/>
    </xf>
    <xf numFmtId="1" fontId="34" fillId="8" borderId="140" xfId="65" applyNumberFormat="1" applyFont="1" applyFill="1" applyBorder="1" applyAlignment="1" applyProtection="1">
      <alignment horizontal="center"/>
      <protection/>
    </xf>
    <xf numFmtId="184" fontId="28" fillId="8" borderId="141" xfId="63" applyNumberFormat="1" applyFont="1" applyFill="1" applyBorder="1" applyAlignment="1" applyProtection="1">
      <alignment horizontal="center"/>
      <protection/>
    </xf>
    <xf numFmtId="178" fontId="56" fillId="23" borderId="76" xfId="49" applyNumberFormat="1" applyFont="1" applyFill="1" applyBorder="1" applyAlignment="1" applyProtection="1">
      <alignment horizontal="right" shrinkToFit="1"/>
      <protection/>
    </xf>
    <xf numFmtId="0" fontId="56" fillId="21" borderId="0" xfId="0" applyFont="1" applyFill="1" applyAlignment="1" applyProtection="1">
      <alignment/>
      <protection/>
    </xf>
    <xf numFmtId="178" fontId="56" fillId="23" borderId="128" xfId="49" applyNumberFormat="1" applyFont="1" applyFill="1" applyBorder="1" applyAlignment="1" applyProtection="1">
      <alignment horizontal="right" shrinkToFit="1"/>
      <protection/>
    </xf>
    <xf numFmtId="178" fontId="56" fillId="23" borderId="68" xfId="49" applyNumberFormat="1" applyFont="1" applyFill="1" applyBorder="1" applyAlignment="1" applyProtection="1">
      <alignment horizontal="right" shrinkToFit="1"/>
      <protection/>
    </xf>
    <xf numFmtId="1" fontId="34" fillId="8" borderId="105" xfId="65" applyNumberFormat="1" applyFont="1" applyFill="1" applyBorder="1" applyAlignment="1" applyProtection="1">
      <alignment horizontal="center"/>
      <protection/>
    </xf>
    <xf numFmtId="178" fontId="37" fillId="24" borderId="40" xfId="49" applyNumberFormat="1" applyFont="1" applyFill="1" applyBorder="1" applyAlignment="1" applyProtection="1">
      <alignment horizontal="right" shrinkToFit="1"/>
      <protection locked="0"/>
    </xf>
    <xf numFmtId="178" fontId="37" fillId="24" borderId="43" xfId="49" applyNumberFormat="1" applyFont="1" applyFill="1" applyBorder="1" applyAlignment="1" applyProtection="1">
      <alignment horizontal="right" shrinkToFit="1"/>
      <protection locked="0"/>
    </xf>
    <xf numFmtId="178" fontId="37" fillId="24" borderId="35" xfId="49" applyNumberFormat="1" applyFont="1" applyFill="1" applyBorder="1" applyAlignment="1" applyProtection="1">
      <alignment horizontal="right" shrinkToFit="1"/>
      <protection locked="0"/>
    </xf>
    <xf numFmtId="178" fontId="37" fillId="23" borderId="35" xfId="49" applyNumberFormat="1" applyFont="1" applyFill="1" applyBorder="1" applyAlignment="1" applyProtection="1">
      <alignment horizontal="right" shrinkToFit="1"/>
      <protection/>
    </xf>
    <xf numFmtId="178" fontId="37" fillId="23" borderId="0" xfId="49" applyNumberFormat="1" applyFont="1" applyFill="1" applyBorder="1" applyAlignment="1" applyProtection="1">
      <alignment horizontal="right" shrinkToFit="1"/>
      <protection/>
    </xf>
    <xf numFmtId="178" fontId="56" fillId="23" borderId="75" xfId="49" applyNumberFormat="1" applyFont="1" applyFill="1" applyBorder="1" applyAlignment="1" applyProtection="1">
      <alignment horizontal="right" shrinkToFit="1"/>
      <protection/>
    </xf>
    <xf numFmtId="178" fontId="56" fillId="23" borderId="19" xfId="49" applyNumberFormat="1" applyFont="1" applyFill="1" applyBorder="1" applyAlignment="1" applyProtection="1">
      <alignment horizontal="right" shrinkToFit="1"/>
      <protection/>
    </xf>
    <xf numFmtId="178" fontId="56" fillId="23" borderId="24" xfId="49" applyNumberFormat="1" applyFont="1" applyFill="1" applyBorder="1" applyAlignment="1" applyProtection="1">
      <alignment horizontal="right" shrinkToFit="1"/>
      <protection/>
    </xf>
    <xf numFmtId="178" fontId="37" fillId="24" borderId="109" xfId="49" applyNumberFormat="1" applyFont="1" applyFill="1" applyBorder="1" applyAlignment="1" applyProtection="1">
      <alignment shrinkToFit="1"/>
      <protection locked="0"/>
    </xf>
    <xf numFmtId="0" fontId="37" fillId="21" borderId="0" xfId="0" applyFont="1" applyFill="1" applyBorder="1" applyAlignment="1" applyProtection="1">
      <alignment/>
      <protection/>
    </xf>
    <xf numFmtId="0" fontId="56" fillId="21" borderId="0" xfId="0" applyFont="1" applyFill="1" applyBorder="1" applyAlignment="1" applyProtection="1">
      <alignment/>
      <protection/>
    </xf>
    <xf numFmtId="0" fontId="25" fillId="21" borderId="0" xfId="0" applyFont="1" applyFill="1" applyBorder="1" applyAlignment="1" applyProtection="1">
      <alignment/>
      <protection/>
    </xf>
    <xf numFmtId="0" fontId="31" fillId="21" borderId="0" xfId="0" applyFont="1" applyFill="1" applyBorder="1" applyAlignment="1" applyProtection="1">
      <alignment horizontal="right"/>
      <protection/>
    </xf>
    <xf numFmtId="1" fontId="49" fillId="21" borderId="0" xfId="65" applyFont="1" applyFill="1" applyBorder="1" applyAlignment="1" applyProtection="1">
      <alignment horizontal="right"/>
      <protection/>
    </xf>
    <xf numFmtId="184" fontId="28" fillId="8" borderId="56" xfId="63" applyNumberFormat="1" applyFont="1" applyFill="1" applyBorder="1" applyAlignment="1" applyProtection="1">
      <alignment horizontal="center"/>
      <protection/>
    </xf>
    <xf numFmtId="185" fontId="38" fillId="23" borderId="27" xfId="65" applyNumberFormat="1" applyFont="1" applyFill="1" applyBorder="1" applyAlignment="1" applyProtection="1">
      <alignment horizontal="center" shrinkToFit="1"/>
      <protection/>
    </xf>
    <xf numFmtId="185" fontId="38" fillId="23" borderId="30" xfId="65" applyNumberFormat="1" applyFont="1" applyFill="1" applyBorder="1" applyAlignment="1" applyProtection="1">
      <alignment horizontal="center" shrinkToFit="1"/>
      <protection/>
    </xf>
    <xf numFmtId="178" fontId="37" fillId="24" borderId="65" xfId="49" applyNumberFormat="1" applyFont="1" applyFill="1" applyBorder="1" applyAlignment="1" applyProtection="1">
      <alignment shrinkToFit="1"/>
      <protection locked="0"/>
    </xf>
    <xf numFmtId="178" fontId="37" fillId="24" borderId="142" xfId="49" applyNumberFormat="1" applyFont="1" applyFill="1" applyBorder="1" applyAlignment="1" applyProtection="1">
      <alignment shrinkToFit="1"/>
      <protection locked="0"/>
    </xf>
    <xf numFmtId="178" fontId="37" fillId="24" borderId="36" xfId="49" applyNumberFormat="1" applyFont="1" applyFill="1" applyBorder="1" applyAlignment="1" applyProtection="1">
      <alignment shrinkToFit="1"/>
      <protection locked="0"/>
    </xf>
    <xf numFmtId="178" fontId="37" fillId="24" borderId="25" xfId="49" applyNumberFormat="1" applyFont="1" applyFill="1" applyBorder="1" applyAlignment="1" applyProtection="1">
      <alignment shrinkToFit="1"/>
      <protection locked="0"/>
    </xf>
    <xf numFmtId="178" fontId="37" fillId="23" borderId="20" xfId="49" applyNumberFormat="1" applyFont="1" applyFill="1" applyBorder="1" applyAlignment="1" applyProtection="1">
      <alignment shrinkToFit="1"/>
      <protection/>
    </xf>
    <xf numFmtId="178" fontId="37" fillId="23" borderId="25" xfId="49" applyNumberFormat="1" applyFont="1" applyFill="1" applyBorder="1" applyAlignment="1" applyProtection="1">
      <alignment shrinkToFit="1"/>
      <protection/>
    </xf>
    <xf numFmtId="178" fontId="56" fillId="0" borderId="102" xfId="49" applyNumberFormat="1" applyFont="1" applyFill="1" applyBorder="1" applyAlignment="1" applyProtection="1">
      <alignment horizontal="right" shrinkToFit="1"/>
      <protection hidden="1"/>
    </xf>
    <xf numFmtId="178" fontId="56" fillId="0" borderId="70" xfId="49" applyNumberFormat="1" applyFont="1" applyFill="1" applyBorder="1" applyAlignment="1" applyProtection="1">
      <alignment horizontal="right" shrinkToFit="1"/>
      <protection hidden="1"/>
    </xf>
    <xf numFmtId="178" fontId="56" fillId="0" borderId="128" xfId="49" applyNumberFormat="1" applyFont="1" applyFill="1" applyBorder="1" applyAlignment="1" applyProtection="1">
      <alignment horizontal="right" shrinkToFit="1"/>
      <protection hidden="1"/>
    </xf>
    <xf numFmtId="178" fontId="56" fillId="0" borderId="133" xfId="49" applyNumberFormat="1" applyFont="1" applyFill="1" applyBorder="1" applyAlignment="1" applyProtection="1">
      <alignment shrinkToFit="1"/>
      <protection hidden="1"/>
    </xf>
    <xf numFmtId="178" fontId="56" fillId="0" borderId="128" xfId="49" applyNumberFormat="1" applyFont="1" applyFill="1" applyBorder="1" applyAlignment="1" applyProtection="1">
      <alignment shrinkToFit="1"/>
      <protection hidden="1"/>
    </xf>
    <xf numFmtId="178" fontId="56" fillId="0" borderId="41" xfId="49" applyNumberFormat="1" applyFont="1" applyFill="1" applyBorder="1" applyAlignment="1" applyProtection="1">
      <alignment horizontal="right" shrinkToFit="1"/>
      <protection hidden="1"/>
    </xf>
    <xf numFmtId="178" fontId="56" fillId="0" borderId="21" xfId="49" applyNumberFormat="1" applyFont="1" applyFill="1" applyBorder="1" applyAlignment="1" applyProtection="1">
      <alignment horizontal="right" shrinkToFit="1"/>
      <protection hidden="1"/>
    </xf>
    <xf numFmtId="178" fontId="56" fillId="0" borderId="19" xfId="49" applyNumberFormat="1" applyFont="1" applyFill="1" applyBorder="1" applyAlignment="1" applyProtection="1">
      <alignment horizontal="right" shrinkToFit="1"/>
      <protection hidden="1"/>
    </xf>
    <xf numFmtId="178" fontId="56" fillId="0" borderId="17" xfId="49" applyNumberFormat="1" applyFont="1" applyFill="1" applyBorder="1" applyAlignment="1" applyProtection="1">
      <alignment shrinkToFit="1"/>
      <protection hidden="1"/>
    </xf>
    <xf numFmtId="178" fontId="56" fillId="0" borderId="19" xfId="49" applyNumberFormat="1" applyFont="1" applyFill="1" applyBorder="1" applyAlignment="1" applyProtection="1">
      <alignment shrinkToFit="1"/>
      <protection hidden="1"/>
    </xf>
    <xf numFmtId="0" fontId="5" fillId="26" borderId="0" xfId="0" applyFont="1" applyFill="1" applyAlignment="1" applyProtection="1">
      <alignment horizontal="center" vertical="center"/>
      <protection/>
    </xf>
    <xf numFmtId="1" fontId="21" fillId="21" borderId="0" xfId="65" applyFill="1" applyAlignment="1" applyProtection="1">
      <alignment vertical="center"/>
      <protection/>
    </xf>
    <xf numFmtId="1" fontId="21" fillId="0" borderId="0" xfId="65" applyAlignment="1">
      <alignment vertical="center"/>
      <protection/>
    </xf>
    <xf numFmtId="186" fontId="38" fillId="0" borderId="51" xfId="42" applyNumberFormat="1" applyFont="1" applyFill="1" applyBorder="1" applyAlignment="1" applyProtection="1">
      <alignment horizontal="center"/>
      <protection/>
    </xf>
    <xf numFmtId="1" fontId="34" fillId="0" borderId="140" xfId="65" applyNumberFormat="1" applyFont="1" applyFill="1" applyBorder="1" applyAlignment="1" applyProtection="1">
      <alignment horizontal="center"/>
      <protection/>
    </xf>
    <xf numFmtId="184" fontId="28" fillId="0" borderId="141" xfId="63" applyNumberFormat="1" applyFont="1" applyFill="1" applyBorder="1" applyAlignment="1" applyProtection="1">
      <alignment horizontal="center"/>
      <protection/>
    </xf>
    <xf numFmtId="186" fontId="38" fillId="0" borderId="143" xfId="42" applyNumberFormat="1" applyFont="1" applyFill="1" applyBorder="1" applyAlignment="1" applyProtection="1">
      <alignment horizontal="center"/>
      <protection/>
    </xf>
    <xf numFmtId="184" fontId="28" fillId="0" borderId="56" xfId="63" applyNumberFormat="1" applyFont="1" applyFill="1" applyBorder="1" applyAlignment="1" applyProtection="1">
      <alignment horizontal="center"/>
      <protection/>
    </xf>
    <xf numFmtId="178" fontId="37" fillId="0" borderId="31" xfId="65" applyNumberFormat="1" applyFont="1" applyFill="1" applyBorder="1" applyProtection="1">
      <alignment/>
      <protection/>
    </xf>
    <xf numFmtId="178" fontId="37" fillId="0" borderId="22" xfId="65" applyNumberFormat="1" applyFont="1" applyFill="1" applyBorder="1" applyProtection="1">
      <alignment/>
      <protection/>
    </xf>
    <xf numFmtId="185" fontId="38" fillId="0" borderId="27" xfId="65" applyNumberFormat="1" applyFont="1" applyFill="1" applyBorder="1" applyAlignment="1" applyProtection="1">
      <alignment horizontal="center"/>
      <protection/>
    </xf>
    <xf numFmtId="178" fontId="37" fillId="0" borderId="55" xfId="65" applyNumberFormat="1" applyFont="1" applyFill="1" applyBorder="1" applyProtection="1">
      <alignment/>
      <protection/>
    </xf>
    <xf numFmtId="185" fontId="38" fillId="0" borderId="30" xfId="65" applyNumberFormat="1" applyFont="1" applyFill="1" applyBorder="1" applyAlignment="1" applyProtection="1">
      <alignment horizontal="center"/>
      <protection/>
    </xf>
    <xf numFmtId="178" fontId="37" fillId="23" borderId="139" xfId="49" applyNumberFormat="1" applyFont="1" applyFill="1" applyBorder="1" applyAlignment="1" applyProtection="1">
      <alignment horizontal="right" shrinkToFit="1"/>
      <protection/>
    </xf>
    <xf numFmtId="178" fontId="37" fillId="23" borderId="50" xfId="49" applyNumberFormat="1" applyFont="1" applyFill="1" applyBorder="1" applyAlignment="1" applyProtection="1">
      <alignment horizontal="right" shrinkToFit="1"/>
      <protection/>
    </xf>
    <xf numFmtId="38" fontId="37" fillId="0" borderId="39" xfId="49" applyFont="1" applyFill="1" applyBorder="1" applyAlignment="1" applyProtection="1">
      <alignment horizontal="right" shrinkToFit="1"/>
      <protection locked="0"/>
    </xf>
    <xf numFmtId="38" fontId="37" fillId="0" borderId="102" xfId="49" applyFont="1" applyFill="1" applyBorder="1" applyAlignment="1" applyProtection="1">
      <alignment horizontal="right" shrinkToFit="1"/>
      <protection locked="0"/>
    </xf>
    <xf numFmtId="38" fontId="37" fillId="0" borderId="70" xfId="49" applyFont="1" applyFill="1" applyBorder="1" applyAlignment="1" applyProtection="1">
      <alignment horizontal="right" shrinkToFit="1"/>
      <protection locked="0"/>
    </xf>
    <xf numFmtId="38" fontId="37" fillId="0" borderId="128" xfId="49" applyFont="1" applyFill="1" applyBorder="1" applyAlignment="1" applyProtection="1">
      <alignment horizontal="right" shrinkToFit="1"/>
      <protection locked="0"/>
    </xf>
    <xf numFmtId="38" fontId="37" fillId="0" borderId="128" xfId="49" applyFont="1" applyFill="1" applyBorder="1" applyAlignment="1" applyProtection="1">
      <alignment horizontal="center" shrinkToFit="1"/>
      <protection locked="0"/>
    </xf>
    <xf numFmtId="38" fontId="37" fillId="0" borderId="70" xfId="49" applyFont="1" applyFill="1" applyBorder="1" applyAlignment="1" applyProtection="1">
      <alignment horizontal="right" shrinkToFit="1"/>
      <protection/>
    </xf>
    <xf numFmtId="38" fontId="37" fillId="0" borderId="76" xfId="49" applyFont="1" applyFill="1" applyBorder="1" applyAlignment="1" applyProtection="1">
      <alignment horizontal="right" shrinkToFit="1"/>
      <protection/>
    </xf>
    <xf numFmtId="38" fontId="37" fillId="0" borderId="128" xfId="49" applyFont="1" applyFill="1" applyBorder="1" applyAlignment="1" applyProtection="1">
      <alignment horizontal="right" shrinkToFit="1"/>
      <protection/>
    </xf>
    <xf numFmtId="38" fontId="37" fillId="0" borderId="68" xfId="49" applyFont="1" applyFill="1" applyBorder="1" applyAlignment="1" applyProtection="1">
      <alignment horizontal="right" shrinkToFit="1"/>
      <protection locked="0"/>
    </xf>
    <xf numFmtId="38" fontId="37" fillId="0" borderId="141" xfId="49" applyFont="1" applyFill="1" applyBorder="1" applyAlignment="1" applyProtection="1">
      <alignment horizontal="right" shrinkToFit="1"/>
      <protection locked="0"/>
    </xf>
    <xf numFmtId="38" fontId="37" fillId="0" borderId="24" xfId="49" applyFont="1" applyFill="1" applyBorder="1" applyAlignment="1" applyProtection="1">
      <alignment horizontal="right" shrinkToFit="1"/>
      <protection/>
    </xf>
    <xf numFmtId="38" fontId="37" fillId="0" borderId="139" xfId="49" applyFont="1" applyFill="1" applyBorder="1" applyAlignment="1" applyProtection="1">
      <alignment horizontal="right" shrinkToFit="1"/>
      <protection/>
    </xf>
    <xf numFmtId="38" fontId="37" fillId="0" borderId="104" xfId="49" applyFont="1" applyFill="1" applyBorder="1" applyAlignment="1">
      <alignment/>
    </xf>
    <xf numFmtId="38" fontId="37" fillId="0" borderId="105" xfId="49" applyFont="1" applyFill="1" applyBorder="1" applyAlignment="1" applyProtection="1">
      <alignment horizontal="right" shrinkToFit="1"/>
      <protection locked="0"/>
    </xf>
    <xf numFmtId="38" fontId="37" fillId="0" borderId="65" xfId="49" applyFont="1" applyFill="1" applyBorder="1" applyAlignment="1">
      <alignment/>
    </xf>
    <xf numFmtId="38" fontId="37" fillId="0" borderId="142" xfId="49" applyFont="1" applyFill="1" applyBorder="1" applyAlignment="1">
      <alignment/>
    </xf>
    <xf numFmtId="38" fontId="37" fillId="0" borderId="25" xfId="49" applyFont="1" applyFill="1" applyBorder="1" applyAlignment="1">
      <alignment/>
    </xf>
    <xf numFmtId="38" fontId="37" fillId="0" borderId="55" xfId="49" applyFont="1" applyFill="1" applyBorder="1" applyAlignment="1">
      <alignment/>
    </xf>
    <xf numFmtId="38" fontId="37" fillId="0" borderId="133" xfId="49" applyFont="1" applyFill="1" applyBorder="1" applyAlignment="1" applyProtection="1">
      <alignment shrinkToFit="1"/>
      <protection locked="0"/>
    </xf>
    <xf numFmtId="38" fontId="37" fillId="0" borderId="128" xfId="49" applyFont="1" applyFill="1" applyBorder="1" applyAlignment="1" applyProtection="1">
      <alignment shrinkToFit="1"/>
      <protection locked="0"/>
    </xf>
    <xf numFmtId="38" fontId="37" fillId="0" borderId="143" xfId="49" applyFont="1" applyFill="1" applyBorder="1" applyAlignment="1" applyProtection="1">
      <alignment shrinkToFit="1"/>
      <protection locked="0"/>
    </xf>
    <xf numFmtId="38" fontId="37" fillId="0" borderId="68" xfId="49" applyFont="1" applyFill="1" applyBorder="1" applyAlignment="1" applyProtection="1">
      <alignment shrinkToFit="1"/>
      <protection locked="0"/>
    </xf>
    <xf numFmtId="38" fontId="37" fillId="0" borderId="141" xfId="49" applyFont="1" applyFill="1" applyBorder="1" applyAlignment="1" applyProtection="1">
      <alignment shrinkToFit="1"/>
      <protection locked="0"/>
    </xf>
    <xf numFmtId="38" fontId="37" fillId="0" borderId="109" xfId="49" applyFont="1" applyFill="1" applyBorder="1" applyAlignment="1">
      <alignment/>
    </xf>
    <xf numFmtId="38" fontId="37" fillId="0" borderId="17" xfId="49" applyFont="1" applyFill="1" applyBorder="1" applyAlignment="1">
      <alignment/>
    </xf>
    <xf numFmtId="0" fontId="36" fillId="24" borderId="0" xfId="0" applyFont="1" applyFill="1" applyBorder="1" applyAlignment="1" applyProtection="1">
      <alignment/>
      <protection/>
    </xf>
    <xf numFmtId="0" fontId="36" fillId="24" borderId="31" xfId="0" applyFont="1" applyFill="1" applyBorder="1" applyAlignment="1" applyProtection="1">
      <alignment/>
      <protection locked="0"/>
    </xf>
    <xf numFmtId="178" fontId="56" fillId="0" borderId="68" xfId="49" applyNumberFormat="1" applyFont="1" applyFill="1" applyBorder="1" applyAlignment="1" applyProtection="1">
      <alignment horizontal="right" shrinkToFit="1"/>
      <protection hidden="1"/>
    </xf>
    <xf numFmtId="178" fontId="37" fillId="24" borderId="0" xfId="49" applyNumberFormat="1" applyFont="1" applyFill="1" applyBorder="1" applyAlignment="1" applyProtection="1">
      <alignment horizontal="right" shrinkToFit="1"/>
      <protection locked="0"/>
    </xf>
    <xf numFmtId="178" fontId="56" fillId="0" borderId="24" xfId="49" applyNumberFormat="1" applyFont="1" applyFill="1" applyBorder="1" applyAlignment="1" applyProtection="1">
      <alignment horizontal="right" shrinkToFit="1"/>
      <protection hidden="1"/>
    </xf>
    <xf numFmtId="0" fontId="36" fillId="23" borderId="144" xfId="0" applyFont="1" applyFill="1" applyBorder="1" applyAlignment="1" applyProtection="1">
      <alignment/>
      <protection/>
    </xf>
    <xf numFmtId="0" fontId="36" fillId="23" borderId="145" xfId="0" applyFont="1" applyFill="1" applyBorder="1" applyAlignment="1" applyProtection="1">
      <alignment/>
      <protection/>
    </xf>
    <xf numFmtId="0" fontId="36" fillId="23" borderId="142" xfId="0" applyFont="1" applyFill="1" applyBorder="1" applyAlignment="1" applyProtection="1">
      <alignment/>
      <protection/>
    </xf>
    <xf numFmtId="178" fontId="37" fillId="23" borderId="145" xfId="49" applyNumberFormat="1" applyFont="1" applyFill="1" applyBorder="1" applyAlignment="1" applyProtection="1">
      <alignment horizontal="right" shrinkToFit="1"/>
      <protection/>
    </xf>
    <xf numFmtId="0" fontId="36" fillId="23" borderId="29" xfId="0" applyFont="1" applyFill="1" applyBorder="1" applyAlignment="1" applyProtection="1">
      <alignment/>
      <protection/>
    </xf>
    <xf numFmtId="178" fontId="37" fillId="23" borderId="29" xfId="49" applyNumberFormat="1" applyFont="1" applyFill="1" applyBorder="1" applyAlignment="1" applyProtection="1">
      <alignment horizontal="right" shrinkToFit="1"/>
      <protection/>
    </xf>
    <xf numFmtId="0" fontId="37" fillId="21" borderId="29" xfId="0" applyFont="1" applyFill="1" applyBorder="1" applyAlignment="1" applyProtection="1">
      <alignment/>
      <protection/>
    </xf>
    <xf numFmtId="0" fontId="36" fillId="23" borderId="28" xfId="0" applyFont="1" applyFill="1" applyBorder="1" applyAlignment="1" applyProtection="1">
      <alignment/>
      <protection/>
    </xf>
    <xf numFmtId="178" fontId="56" fillId="23" borderId="29" xfId="49" applyNumberFormat="1" applyFont="1" applyFill="1" applyBorder="1" applyAlignment="1" applyProtection="1">
      <alignment horizontal="right" shrinkToFit="1"/>
      <protection/>
    </xf>
    <xf numFmtId="178" fontId="37" fillId="23" borderId="30" xfId="49" applyNumberFormat="1" applyFont="1" applyFill="1" applyBorder="1" applyAlignment="1" applyProtection="1">
      <alignment shrinkToFit="1"/>
      <protection/>
    </xf>
    <xf numFmtId="178" fontId="56" fillId="23" borderId="145" xfId="49" applyNumberFormat="1" applyFont="1" applyFill="1" applyBorder="1" applyAlignment="1" applyProtection="1">
      <alignment horizontal="right" shrinkToFit="1"/>
      <protection/>
    </xf>
    <xf numFmtId="178" fontId="37" fillId="23" borderId="145" xfId="49" applyNumberFormat="1" applyFont="1" applyFill="1" applyBorder="1" applyAlignment="1" applyProtection="1">
      <alignment shrinkToFit="1"/>
      <protection/>
    </xf>
    <xf numFmtId="178" fontId="37" fillId="23" borderId="142" xfId="49" applyNumberFormat="1" applyFont="1" applyFill="1" applyBorder="1" applyAlignment="1" applyProtection="1">
      <alignment shrinkToFit="1"/>
      <protection/>
    </xf>
    <xf numFmtId="0" fontId="36" fillId="23" borderId="30" xfId="0" applyFont="1" applyFill="1" applyBorder="1" applyAlignment="1" applyProtection="1">
      <alignment/>
      <protection/>
    </xf>
    <xf numFmtId="178" fontId="56" fillId="23" borderId="139" xfId="49" applyNumberFormat="1" applyFont="1" applyFill="1" applyBorder="1" applyAlignment="1" applyProtection="1">
      <alignment horizontal="right" shrinkToFit="1"/>
      <protection/>
    </xf>
    <xf numFmtId="178" fontId="37" fillId="23" borderId="50" xfId="49" applyNumberFormat="1" applyFont="1" applyFill="1" applyBorder="1" applyAlignment="1" applyProtection="1">
      <alignment shrinkToFit="1"/>
      <protection/>
    </xf>
    <xf numFmtId="178" fontId="56" fillId="23" borderId="79" xfId="49" applyNumberFormat="1" applyFont="1" applyFill="1" applyBorder="1" applyAlignment="1" applyProtection="1">
      <alignment horizontal="right" shrinkToFit="1"/>
      <protection/>
    </xf>
    <xf numFmtId="178" fontId="37" fillId="23" borderId="78" xfId="49" applyNumberFormat="1" applyFont="1" applyFill="1" applyBorder="1" applyAlignment="1" applyProtection="1">
      <alignment horizontal="right" shrinkToFit="1"/>
      <protection/>
    </xf>
    <xf numFmtId="178" fontId="37" fillId="0" borderId="146" xfId="49" applyNumberFormat="1" applyFont="1" applyFill="1" applyBorder="1" applyAlignment="1" applyProtection="1">
      <alignment horizontal="right" shrinkToFit="1"/>
      <protection/>
    </xf>
    <xf numFmtId="178" fontId="37" fillId="0" borderId="147" xfId="49" applyNumberFormat="1" applyFont="1" applyFill="1" applyBorder="1" applyAlignment="1" applyProtection="1">
      <alignment horizontal="right" shrinkToFit="1"/>
      <protection/>
    </xf>
    <xf numFmtId="178" fontId="37" fillId="0" borderId="48" xfId="49" applyNumberFormat="1" applyFont="1" applyFill="1" applyBorder="1" applyAlignment="1" applyProtection="1">
      <alignment horizontal="right" shrinkToFit="1"/>
      <protection/>
    </xf>
    <xf numFmtId="178" fontId="37" fillId="0" borderId="57" xfId="49" applyNumberFormat="1" applyFont="1" applyFill="1" applyBorder="1" applyAlignment="1" applyProtection="1">
      <alignment horizontal="right" shrinkToFit="1"/>
      <protection/>
    </xf>
    <xf numFmtId="178" fontId="56" fillId="23" borderId="80" xfId="49" applyNumberFormat="1" applyFont="1" applyFill="1" applyBorder="1" applyAlignment="1" applyProtection="1">
      <alignment horizontal="right" shrinkToFit="1"/>
      <protection/>
    </xf>
    <xf numFmtId="0" fontId="36" fillId="0" borderId="29" xfId="0" applyFont="1" applyFill="1" applyBorder="1" applyAlignment="1" applyProtection="1">
      <alignment/>
      <protection/>
    </xf>
    <xf numFmtId="0" fontId="36" fillId="0" borderId="148" xfId="0" applyFont="1" applyFill="1" applyBorder="1" applyAlignment="1" applyProtection="1">
      <alignment/>
      <protection/>
    </xf>
    <xf numFmtId="0" fontId="36" fillId="0" borderId="146" xfId="0" applyFont="1" applyFill="1" applyBorder="1" applyAlignment="1" applyProtection="1">
      <alignment/>
      <protection/>
    </xf>
    <xf numFmtId="178" fontId="56" fillId="0" borderId="149" xfId="49" applyNumberFormat="1" applyFont="1" applyFill="1" applyBorder="1" applyAlignment="1" applyProtection="1">
      <alignment horizontal="right" shrinkToFit="1"/>
      <protection/>
    </xf>
    <xf numFmtId="178" fontId="56" fillId="0" borderId="150" xfId="49" applyNumberFormat="1" applyFont="1" applyFill="1" applyBorder="1" applyAlignment="1" applyProtection="1">
      <alignment horizontal="right" shrinkToFit="1"/>
      <protection/>
    </xf>
    <xf numFmtId="178" fontId="37" fillId="0" borderId="151" xfId="49" applyNumberFormat="1" applyFont="1" applyFill="1" applyBorder="1" applyAlignment="1" applyProtection="1">
      <alignment shrinkToFit="1"/>
      <protection/>
    </xf>
    <xf numFmtId="178" fontId="56" fillId="0" borderId="146" xfId="49" applyNumberFormat="1" applyFont="1" applyFill="1" applyBorder="1" applyAlignment="1" applyProtection="1">
      <alignment horizontal="right" shrinkToFit="1"/>
      <protection/>
    </xf>
    <xf numFmtId="178" fontId="37" fillId="0" borderId="146" xfId="49" applyNumberFormat="1" applyFont="1" applyFill="1" applyBorder="1" applyAlignment="1" applyProtection="1">
      <alignment shrinkToFit="1"/>
      <protection/>
    </xf>
    <xf numFmtId="178" fontId="37" fillId="0" borderId="152" xfId="49" applyNumberFormat="1" applyFont="1" applyFill="1" applyBorder="1" applyAlignment="1" applyProtection="1">
      <alignment shrinkToFit="1"/>
      <protection/>
    </xf>
    <xf numFmtId="0" fontId="36" fillId="0" borderId="48" xfId="0" applyFont="1" applyFill="1" applyBorder="1" applyAlignment="1" applyProtection="1">
      <alignment/>
      <protection/>
    </xf>
    <xf numFmtId="178" fontId="56" fillId="0" borderId="143" xfId="49" applyNumberFormat="1" applyFont="1" applyFill="1" applyBorder="1" applyAlignment="1" applyProtection="1">
      <alignment horizontal="right" shrinkToFit="1"/>
      <protection/>
    </xf>
    <xf numFmtId="178" fontId="56" fillId="0" borderId="54" xfId="49" applyNumberFormat="1" applyFont="1" applyFill="1" applyBorder="1" applyAlignment="1" applyProtection="1">
      <alignment horizontal="right" shrinkToFit="1"/>
      <protection/>
    </xf>
    <xf numFmtId="178" fontId="37" fillId="0" borderId="51" xfId="49" applyNumberFormat="1" applyFont="1" applyFill="1" applyBorder="1" applyAlignment="1" applyProtection="1">
      <alignment shrinkToFit="1"/>
      <protection/>
    </xf>
    <xf numFmtId="178" fontId="56" fillId="0" borderId="48" xfId="49" applyNumberFormat="1" applyFont="1" applyFill="1" applyBorder="1" applyAlignment="1" applyProtection="1">
      <alignment horizontal="right" shrinkToFit="1"/>
      <protection/>
    </xf>
    <xf numFmtId="178" fontId="37" fillId="0" borderId="48" xfId="49" applyNumberFormat="1" applyFont="1" applyFill="1" applyBorder="1" applyAlignment="1" applyProtection="1">
      <alignment shrinkToFit="1"/>
      <protection/>
    </xf>
    <xf numFmtId="178" fontId="37" fillId="0" borderId="36" xfId="49" applyNumberFormat="1" applyFont="1" applyFill="1" applyBorder="1" applyAlignment="1" applyProtection="1">
      <alignment shrinkToFit="1"/>
      <protection/>
    </xf>
    <xf numFmtId="178" fontId="37" fillId="0" borderId="43" xfId="49" applyNumberFormat="1" applyFont="1" applyFill="1" applyBorder="1" applyAlignment="1" applyProtection="1">
      <alignment horizontal="right" shrinkToFit="1"/>
      <protection/>
    </xf>
    <xf numFmtId="178" fontId="37" fillId="0" borderId="69" xfId="49" applyNumberFormat="1" applyFont="1" applyFill="1" applyBorder="1" applyAlignment="1" applyProtection="1">
      <alignment horizontal="right" shrinkToFit="1"/>
      <protection/>
    </xf>
    <xf numFmtId="178" fontId="56" fillId="0" borderId="70" xfId="49" applyNumberFormat="1" applyFont="1" applyFill="1" applyBorder="1" applyAlignment="1" applyProtection="1">
      <alignment horizontal="right" shrinkToFit="1"/>
      <protection/>
    </xf>
    <xf numFmtId="178" fontId="56" fillId="0" borderId="21" xfId="49" applyNumberFormat="1" applyFont="1" applyFill="1" applyBorder="1" applyAlignment="1" applyProtection="1">
      <alignment horizontal="right" shrinkToFit="1"/>
      <protection/>
    </xf>
    <xf numFmtId="178" fontId="37" fillId="0" borderId="42" xfId="49" applyNumberFormat="1" applyFont="1" applyFill="1" applyBorder="1" applyAlignment="1" applyProtection="1">
      <alignment shrinkToFit="1"/>
      <protection/>
    </xf>
    <xf numFmtId="178" fontId="56" fillId="0" borderId="43" xfId="49" applyNumberFormat="1" applyFont="1" applyFill="1" applyBorder="1" applyAlignment="1" applyProtection="1">
      <alignment horizontal="right" shrinkToFit="1"/>
      <protection/>
    </xf>
    <xf numFmtId="178" fontId="37" fillId="0" borderId="43" xfId="49" applyNumberFormat="1" applyFont="1" applyFill="1" applyBorder="1" applyAlignment="1" applyProtection="1">
      <alignment shrinkToFit="1"/>
      <protection/>
    </xf>
    <xf numFmtId="178" fontId="37" fillId="0" borderId="22" xfId="49" applyNumberFormat="1" applyFont="1" applyFill="1" applyBorder="1" applyAlignment="1" applyProtection="1">
      <alignment shrinkToFit="1"/>
      <protection/>
    </xf>
    <xf numFmtId="0" fontId="36" fillId="0" borderId="28" xfId="0" applyFont="1" applyFill="1" applyBorder="1" applyAlignment="1" applyProtection="1">
      <alignment/>
      <protection/>
    </xf>
    <xf numFmtId="0" fontId="36" fillId="0" borderId="30" xfId="0" applyFont="1" applyFill="1" applyBorder="1" applyAlignment="1" applyProtection="1">
      <alignment/>
      <protection/>
    </xf>
    <xf numFmtId="178" fontId="37" fillId="0" borderId="29" xfId="49" applyNumberFormat="1" applyFont="1" applyFill="1" applyBorder="1" applyAlignment="1" applyProtection="1">
      <alignment horizontal="right" shrinkToFit="1"/>
      <protection/>
    </xf>
    <xf numFmtId="178" fontId="37" fillId="0" borderId="78" xfId="49" applyNumberFormat="1" applyFont="1" applyFill="1" applyBorder="1" applyAlignment="1" applyProtection="1">
      <alignment horizontal="right" shrinkToFit="1"/>
      <protection/>
    </xf>
    <xf numFmtId="178" fontId="56" fillId="0" borderId="80" xfId="49" applyNumberFormat="1" applyFont="1" applyFill="1" applyBorder="1" applyAlignment="1" applyProtection="1">
      <alignment horizontal="right" shrinkToFit="1"/>
      <protection/>
    </xf>
    <xf numFmtId="178" fontId="56" fillId="0" borderId="79" xfId="49" applyNumberFormat="1" applyFont="1" applyFill="1" applyBorder="1" applyAlignment="1" applyProtection="1">
      <alignment horizontal="right" shrinkToFit="1"/>
      <protection/>
    </xf>
    <xf numFmtId="178" fontId="37" fillId="0" borderId="77" xfId="49" applyNumberFormat="1" applyFont="1" applyFill="1" applyBorder="1" applyAlignment="1" applyProtection="1">
      <alignment shrinkToFit="1"/>
      <protection/>
    </xf>
    <xf numFmtId="178" fontId="56" fillId="0" borderId="29" xfId="49" applyNumberFormat="1" applyFont="1" applyFill="1" applyBorder="1" applyAlignment="1" applyProtection="1">
      <alignment horizontal="right" shrinkToFit="1"/>
      <protection/>
    </xf>
    <xf numFmtId="178" fontId="37" fillId="0" borderId="29" xfId="49" applyNumberFormat="1" applyFont="1" applyFill="1" applyBorder="1" applyAlignment="1" applyProtection="1">
      <alignment shrinkToFit="1"/>
      <protection/>
    </xf>
    <xf numFmtId="178" fontId="37" fillId="0" borderId="30" xfId="49" applyNumberFormat="1" applyFont="1" applyFill="1" applyBorder="1" applyAlignment="1" applyProtection="1">
      <alignment shrinkToFit="1"/>
      <protection/>
    </xf>
    <xf numFmtId="0" fontId="36" fillId="23" borderId="153" xfId="0" applyFont="1" applyFill="1" applyBorder="1" applyAlignment="1" applyProtection="1">
      <alignment/>
      <protection/>
    </xf>
    <xf numFmtId="0" fontId="36" fillId="23" borderId="93" xfId="0" applyFont="1" applyFill="1" applyBorder="1" applyAlignment="1" applyProtection="1">
      <alignment/>
      <protection/>
    </xf>
    <xf numFmtId="178" fontId="37" fillId="23" borderId="154" xfId="49" applyNumberFormat="1" applyFont="1" applyFill="1" applyBorder="1" applyAlignment="1" applyProtection="1">
      <alignment horizontal="right" shrinkToFit="1"/>
      <protection/>
    </xf>
    <xf numFmtId="178" fontId="56" fillId="23" borderId="155" xfId="49" applyNumberFormat="1" applyFont="1" applyFill="1" applyBorder="1" applyAlignment="1" applyProtection="1">
      <alignment horizontal="right" shrinkToFit="1"/>
      <protection/>
    </xf>
    <xf numFmtId="178" fontId="37" fillId="0" borderId="93" xfId="49" applyNumberFormat="1" applyFont="1" applyFill="1" applyBorder="1" applyAlignment="1" applyProtection="1">
      <alignment horizontal="right" shrinkToFit="1"/>
      <protection locked="0"/>
    </xf>
    <xf numFmtId="178" fontId="37" fillId="0" borderId="90" xfId="49" applyNumberFormat="1" applyFont="1" applyFill="1" applyBorder="1" applyAlignment="1" applyProtection="1">
      <alignment horizontal="right" shrinkToFit="1"/>
      <protection locked="0"/>
    </xf>
    <xf numFmtId="178" fontId="37" fillId="0" borderId="49" xfId="49" applyNumberFormat="1" applyFont="1" applyFill="1" applyBorder="1" applyAlignment="1" applyProtection="1">
      <alignment horizontal="right" shrinkToFit="1"/>
      <protection locked="0"/>
    </xf>
    <xf numFmtId="178" fontId="56" fillId="0" borderId="68" xfId="49" applyNumberFormat="1" applyFont="1" applyFill="1" applyBorder="1" applyAlignment="1" applyProtection="1">
      <alignment shrinkToFit="1"/>
      <protection hidden="1"/>
    </xf>
    <xf numFmtId="178" fontId="56" fillId="0" borderId="24" xfId="49" applyNumberFormat="1" applyFont="1" applyFill="1" applyBorder="1" applyAlignment="1" applyProtection="1">
      <alignment shrinkToFit="1"/>
      <protection hidden="1"/>
    </xf>
    <xf numFmtId="38" fontId="36" fillId="8" borderId="120" xfId="49" applyFont="1" applyFill="1" applyBorder="1" applyAlignment="1" applyProtection="1">
      <alignment horizontal="center" vertical="center"/>
      <protection/>
    </xf>
    <xf numFmtId="38" fontId="36" fillId="8" borderId="127" xfId="49" applyFont="1" applyFill="1" applyBorder="1" applyAlignment="1" applyProtection="1">
      <alignment horizontal="center" vertical="center"/>
      <protection/>
    </xf>
    <xf numFmtId="0" fontId="36" fillId="23" borderId="91" xfId="0" applyFont="1" applyFill="1" applyBorder="1" applyAlignment="1">
      <alignment horizontal="center" vertical="center" textRotation="255"/>
    </xf>
    <xf numFmtId="0" fontId="36" fillId="23" borderId="49" xfId="0" applyFont="1" applyFill="1" applyBorder="1" applyAlignment="1">
      <alignment horizontal="center" vertical="center" textRotation="255"/>
    </xf>
    <xf numFmtId="0" fontId="36" fillId="23" borderId="78" xfId="0" applyFont="1" applyFill="1" applyBorder="1" applyAlignment="1">
      <alignment horizontal="center" vertical="center" textRotation="255"/>
    </xf>
    <xf numFmtId="0" fontId="55" fillId="0" borderId="156" xfId="61" applyFont="1" applyFill="1" applyBorder="1" applyAlignment="1" applyProtection="1">
      <alignment horizontal="left" vertical="center"/>
      <protection locked="0"/>
    </xf>
    <xf numFmtId="0" fontId="55" fillId="0" borderId="157" xfId="61" applyFont="1" applyFill="1" applyBorder="1" applyAlignment="1" applyProtection="1">
      <alignment horizontal="left" vertical="center"/>
      <protection locked="0"/>
    </xf>
    <xf numFmtId="0" fontId="55" fillId="0" borderId="158" xfId="61" applyFont="1" applyFill="1" applyBorder="1" applyAlignment="1" applyProtection="1">
      <alignment horizontal="left" vertical="center"/>
      <protection locked="0"/>
    </xf>
    <xf numFmtId="208" fontId="37" fillId="23" borderId="0" xfId="61" applyNumberFormat="1" applyFont="1" applyFill="1" applyBorder="1" applyAlignment="1" applyProtection="1">
      <alignment horizontal="left" vertical="center"/>
      <protection/>
    </xf>
    <xf numFmtId="0" fontId="31" fillId="21" borderId="29" xfId="0" applyNumberFormat="1" applyFont="1" applyFill="1" applyBorder="1" applyAlignment="1" applyProtection="1">
      <alignment horizontal="left"/>
      <protection/>
    </xf>
    <xf numFmtId="38" fontId="36" fillId="8" borderId="105" xfId="49" applyFont="1" applyFill="1" applyBorder="1" applyAlignment="1" applyProtection="1">
      <alignment horizontal="center" vertical="center"/>
      <protection/>
    </xf>
    <xf numFmtId="38" fontId="36" fillId="8" borderId="64" xfId="49" applyFont="1" applyFill="1" applyBorder="1" applyAlignment="1" applyProtection="1">
      <alignment horizontal="center" vertical="center"/>
      <protection/>
    </xf>
    <xf numFmtId="38" fontId="36" fillId="8" borderId="79" xfId="49" applyFont="1" applyFill="1" applyBorder="1" applyAlignment="1" applyProtection="1">
      <alignment horizontal="center" vertical="center"/>
      <protection/>
    </xf>
    <xf numFmtId="38" fontId="36" fillId="8" borderId="29" xfId="49" applyFont="1" applyFill="1" applyBorder="1" applyAlignment="1" applyProtection="1">
      <alignment horizontal="center" vertical="center"/>
      <protection/>
    </xf>
    <xf numFmtId="38" fontId="36" fillId="8" borderId="159" xfId="49" applyFont="1" applyFill="1" applyBorder="1" applyAlignment="1" applyProtection="1">
      <alignment horizontal="center" vertical="center"/>
      <protection/>
    </xf>
    <xf numFmtId="38" fontId="36" fillId="8" borderId="160" xfId="49" applyFont="1" applyFill="1" applyBorder="1" applyAlignment="1" applyProtection="1">
      <alignment horizontal="center" vertical="center"/>
      <protection/>
    </xf>
    <xf numFmtId="208" fontId="31" fillId="21" borderId="29" xfId="0" applyNumberFormat="1" applyFont="1" applyFill="1" applyBorder="1" applyAlignment="1" applyProtection="1">
      <alignment horizontal="left"/>
      <protection/>
    </xf>
    <xf numFmtId="38" fontId="36" fillId="8" borderId="95" xfId="49" applyFont="1" applyFill="1" applyBorder="1" applyAlignment="1">
      <alignment horizontal="center" vertical="center"/>
    </xf>
    <xf numFmtId="0" fontId="0" fillId="8" borderId="96" xfId="0" applyFill="1" applyBorder="1" applyAlignment="1">
      <alignment horizontal="center" vertical="center"/>
    </xf>
    <xf numFmtId="0" fontId="36" fillId="8" borderId="32" xfId="0" applyFont="1" applyFill="1" applyBorder="1" applyAlignment="1">
      <alignment horizontal="center" vertical="center"/>
    </xf>
    <xf numFmtId="0" fontId="36" fillId="8" borderId="104" xfId="0" applyFont="1" applyFill="1" applyBorder="1" applyAlignment="1">
      <alignment horizontal="center" vertical="center"/>
    </xf>
    <xf numFmtId="0" fontId="36" fillId="8" borderId="28" xfId="0" applyFont="1" applyFill="1" applyBorder="1" applyAlignment="1">
      <alignment horizontal="center" vertical="center"/>
    </xf>
    <xf numFmtId="0" fontId="36" fillId="8" borderId="77" xfId="0" applyFont="1" applyFill="1" applyBorder="1" applyAlignment="1">
      <alignment horizontal="center" vertical="center"/>
    </xf>
    <xf numFmtId="0" fontId="39" fillId="21" borderId="23" xfId="0" applyFont="1" applyFill="1" applyBorder="1" applyAlignment="1">
      <alignment horizontal="center" vertical="center" textRotation="255"/>
    </xf>
    <xf numFmtId="0" fontId="39" fillId="21" borderId="33" xfId="0" applyFont="1" applyFill="1" applyBorder="1" applyAlignment="1">
      <alignment horizontal="center" vertical="center" textRotation="255"/>
    </xf>
    <xf numFmtId="0" fontId="39" fillId="7" borderId="161" xfId="0" applyFont="1" applyFill="1" applyBorder="1" applyAlignment="1">
      <alignment horizontal="center" vertical="center" textRotation="255"/>
    </xf>
    <xf numFmtId="0" fontId="39" fillId="7" borderId="23" xfId="0" applyFont="1" applyFill="1" applyBorder="1" applyAlignment="1">
      <alignment horizontal="center" vertical="center" textRotation="255"/>
    </xf>
    <xf numFmtId="0" fontId="39" fillId="7" borderId="33" xfId="0" applyFont="1" applyFill="1" applyBorder="1" applyAlignment="1">
      <alignment horizontal="center" vertical="center" textRotation="255"/>
    </xf>
    <xf numFmtId="0" fontId="5" fillId="26" borderId="0" xfId="0" applyFont="1" applyFill="1" applyAlignment="1" applyProtection="1">
      <alignment horizontal="center" vertical="center"/>
      <protection/>
    </xf>
    <xf numFmtId="208" fontId="32" fillId="21" borderId="29" xfId="63" applyNumberFormat="1" applyFont="1" applyFill="1" applyBorder="1" applyAlignment="1" applyProtection="1">
      <alignment horizontal="left"/>
      <protection/>
    </xf>
    <xf numFmtId="212" fontId="38" fillId="0" borderId="143" xfId="42" applyNumberFormat="1" applyFont="1" applyFill="1" applyBorder="1" applyAlignment="1" applyProtection="1">
      <alignment horizontal="center" shrinkToFit="1"/>
      <protection locked="0"/>
    </xf>
    <xf numFmtId="212" fontId="38" fillId="0" borderId="51" xfId="42" applyNumberFormat="1" applyFont="1" applyFill="1" applyBorder="1" applyAlignment="1" applyProtection="1">
      <alignment horizontal="center" shrinkToFit="1"/>
      <protection locked="0"/>
    </xf>
    <xf numFmtId="212" fontId="38" fillId="0" borderId="54" xfId="42" applyNumberFormat="1" applyFont="1" applyFill="1" applyBorder="1" applyAlignment="1" applyProtection="1">
      <alignment horizontal="center" shrinkToFit="1"/>
      <protection locked="0"/>
    </xf>
    <xf numFmtId="212" fontId="38" fillId="0" borderId="36" xfId="42" applyNumberFormat="1" applyFont="1" applyFill="1" applyBorder="1" applyAlignment="1" applyProtection="1">
      <alignment horizontal="center" shrinkToFit="1"/>
      <protection locked="0"/>
    </xf>
    <xf numFmtId="178" fontId="37" fillId="0" borderId="143" xfId="49" applyNumberFormat="1" applyFont="1" applyFill="1" applyBorder="1" applyAlignment="1" applyProtection="1">
      <alignment shrinkToFit="1"/>
      <protection locked="0"/>
    </xf>
    <xf numFmtId="178" fontId="37" fillId="0" borderId="51" xfId="49" applyNumberFormat="1" applyFont="1" applyFill="1" applyBorder="1" applyAlignment="1" applyProtection="1">
      <alignment shrinkToFit="1"/>
      <protection locked="0"/>
    </xf>
    <xf numFmtId="178" fontId="37" fillId="0" borderId="54" xfId="49" applyNumberFormat="1" applyFont="1" applyFill="1" applyBorder="1" applyAlignment="1" applyProtection="1">
      <alignment shrinkToFit="1"/>
      <protection locked="0"/>
    </xf>
    <xf numFmtId="178" fontId="37" fillId="0" borderId="36" xfId="49" applyNumberFormat="1" applyFont="1" applyFill="1" applyBorder="1" applyAlignment="1" applyProtection="1">
      <alignment shrinkToFit="1"/>
      <protection locked="0"/>
    </xf>
    <xf numFmtId="178" fontId="37" fillId="23" borderId="26" xfId="65" applyNumberFormat="1" applyFont="1" applyFill="1" applyBorder="1" applyAlignment="1" applyProtection="1">
      <alignment shrinkToFit="1"/>
      <protection/>
    </xf>
    <xf numFmtId="178" fontId="37" fillId="23" borderId="131" xfId="65" applyNumberFormat="1" applyFont="1" applyFill="1" applyBorder="1" applyAlignment="1" applyProtection="1">
      <alignment shrinkToFit="1"/>
      <protection/>
    </xf>
    <xf numFmtId="178" fontId="37" fillId="23" borderId="27" xfId="65" applyNumberFormat="1" applyFont="1" applyFill="1" applyBorder="1" applyAlignment="1" applyProtection="1">
      <alignment shrinkToFit="1"/>
      <protection/>
    </xf>
    <xf numFmtId="178" fontId="37" fillId="23" borderId="76" xfId="65" applyNumberFormat="1" applyFont="1" applyFill="1" applyBorder="1" applyAlignment="1" applyProtection="1">
      <alignment shrinkToFit="1"/>
      <protection/>
    </xf>
    <xf numFmtId="178" fontId="37" fillId="23" borderId="44" xfId="65" applyNumberFormat="1" applyFont="1" applyFill="1" applyBorder="1" applyAlignment="1" applyProtection="1">
      <alignment shrinkToFit="1"/>
      <protection/>
    </xf>
    <xf numFmtId="178" fontId="37" fillId="23" borderId="141" xfId="49" applyNumberFormat="1" applyFont="1" applyFill="1" applyBorder="1" applyAlignment="1" applyProtection="1">
      <alignment shrinkToFit="1"/>
      <protection/>
    </xf>
    <xf numFmtId="178" fontId="37" fillId="23" borderId="66" xfId="49" applyNumberFormat="1" applyFont="1" applyFill="1" applyBorder="1" applyAlignment="1" applyProtection="1">
      <alignment shrinkToFit="1"/>
      <protection/>
    </xf>
    <xf numFmtId="178" fontId="37" fillId="23" borderId="58" xfId="49" applyNumberFormat="1" applyFont="1" applyFill="1" applyBorder="1" applyAlignment="1" applyProtection="1">
      <alignment shrinkToFit="1"/>
      <protection/>
    </xf>
    <xf numFmtId="178" fontId="37" fillId="23" borderId="56" xfId="49" applyNumberFormat="1" applyFont="1" applyFill="1" applyBorder="1" applyAlignment="1" applyProtection="1">
      <alignment shrinkToFit="1"/>
      <protection/>
    </xf>
    <xf numFmtId="178" fontId="37" fillId="23" borderId="133" xfId="65" applyNumberFormat="1" applyFont="1" applyFill="1" applyBorder="1" applyAlignment="1" applyProtection="1">
      <alignment shrinkToFit="1"/>
      <protection/>
    </xf>
    <xf numFmtId="178" fontId="37" fillId="23" borderId="109" xfId="65" applyNumberFormat="1" applyFont="1" applyFill="1" applyBorder="1" applyAlignment="1" applyProtection="1">
      <alignment shrinkToFit="1"/>
      <protection/>
    </xf>
    <xf numFmtId="178" fontId="37" fillId="23" borderId="17" xfId="65" applyNumberFormat="1" applyFont="1" applyFill="1" applyBorder="1" applyAlignment="1" applyProtection="1">
      <alignment shrinkToFit="1"/>
      <protection/>
    </xf>
    <xf numFmtId="178" fontId="37" fillId="23" borderId="18" xfId="65" applyNumberFormat="1" applyFont="1" applyFill="1" applyBorder="1" applyAlignment="1" applyProtection="1">
      <alignment shrinkToFit="1"/>
      <protection/>
    </xf>
    <xf numFmtId="178" fontId="37" fillId="23" borderId="73" xfId="65" applyNumberFormat="1" applyFont="1" applyFill="1" applyBorder="1" applyAlignment="1" applyProtection="1">
      <alignment shrinkToFit="1"/>
      <protection/>
    </xf>
    <xf numFmtId="178" fontId="37" fillId="23" borderId="75" xfId="65" applyNumberFormat="1" applyFont="1" applyFill="1" applyBorder="1" applyAlignment="1" applyProtection="1">
      <alignment shrinkToFit="1"/>
      <protection/>
    </xf>
    <xf numFmtId="178" fontId="37" fillId="23" borderId="55" xfId="65" applyNumberFormat="1" applyFont="1" applyFill="1" applyBorder="1" applyAlignment="1" applyProtection="1">
      <alignment shrinkToFit="1"/>
      <protection/>
    </xf>
    <xf numFmtId="178" fontId="37" fillId="23" borderId="155" xfId="49" applyNumberFormat="1" applyFont="1" applyFill="1" applyBorder="1" applyAlignment="1" applyProtection="1">
      <alignment horizontal="right" shrinkToFit="1"/>
      <protection/>
    </xf>
    <xf numFmtId="178" fontId="37" fillId="23" borderId="50" xfId="49" applyNumberFormat="1" applyFont="1" applyFill="1" applyBorder="1" applyAlignment="1" applyProtection="1">
      <alignment horizontal="right" shrinkToFit="1"/>
      <protection/>
    </xf>
    <xf numFmtId="178" fontId="37" fillId="23" borderId="139" xfId="49" applyNumberFormat="1" applyFont="1" applyFill="1" applyBorder="1" applyAlignment="1" applyProtection="1">
      <alignment horizontal="right" shrinkToFit="1"/>
      <protection/>
    </xf>
    <xf numFmtId="178" fontId="37" fillId="23" borderId="142" xfId="49" applyNumberFormat="1" applyFont="1" applyFill="1" applyBorder="1" applyAlignment="1" applyProtection="1">
      <alignment horizontal="right" shrinkToFit="1"/>
      <protection/>
    </xf>
    <xf numFmtId="0" fontId="36" fillId="0" borderId="53" xfId="0" applyFont="1" applyFill="1" applyBorder="1" applyAlignment="1" applyProtection="1">
      <alignment horizontal="left"/>
      <protection/>
    </xf>
    <xf numFmtId="0" fontId="36" fillId="0" borderId="48" xfId="0" applyFont="1" applyFill="1" applyBorder="1" applyAlignment="1" applyProtection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w_Link" xfId="61"/>
    <cellStyle name="標準_資金繰表" xfId="62"/>
    <cellStyle name="標準_資繰test" xfId="63"/>
    <cellStyle name="標準_取引採算" xfId="64"/>
    <cellStyle name="標準_長期test(Ⅱ５）" xfId="65"/>
    <cellStyle name="Followed Hyperlink" xfId="66"/>
    <cellStyle name="良い" xfId="67"/>
  </cellStyles>
  <dxfs count="2">
    <dxf>
      <fill>
        <patternFill>
          <bgColor rgb="FF00FFFF"/>
        </patternFill>
      </fill>
      <border/>
    </dxf>
    <dxf>
      <font>
        <color rgb="FF000080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15</xdr:col>
      <xdr:colOff>0</xdr:colOff>
      <xdr:row>45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219075" y="3943350"/>
          <a:ext cx="8429625" cy="481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" name="Rectangle 298"/>
        <xdr:cNvSpPr>
          <a:spLocks/>
        </xdr:cNvSpPr>
      </xdr:nvSpPr>
      <xdr:spPr>
        <a:xfrm>
          <a:off x="5400675" y="190500"/>
          <a:ext cx="9620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0</xdr:row>
      <xdr:rowOff>76200</xdr:rowOff>
    </xdr:from>
    <xdr:to>
      <xdr:col>8</xdr:col>
      <xdr:colOff>133350</xdr:colOff>
      <xdr:row>2</xdr:row>
      <xdr:rowOff>161925</xdr:rowOff>
    </xdr:to>
    <xdr:sp macro="[0]!Macro1">
      <xdr:nvSpPr>
        <xdr:cNvPr id="1" name="AutoShape 7"/>
        <xdr:cNvSpPr>
          <a:spLocks/>
        </xdr:cNvSpPr>
      </xdr:nvSpPr>
      <xdr:spPr>
        <a:xfrm>
          <a:off x="3171825" y="76200"/>
          <a:ext cx="1266825" cy="523875"/>
        </a:xfrm>
        <a:prstGeom prst="bevel">
          <a:avLst/>
        </a:prstGeom>
        <a:solidFill>
          <a:srgbClr val="CCFFFF"/>
        </a:solidFill>
        <a:ln w="127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シミュレーション
結果登録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" name="Rectangle 1002"/>
        <xdr:cNvSpPr>
          <a:spLocks/>
        </xdr:cNvSpPr>
      </xdr:nvSpPr>
      <xdr:spPr>
        <a:xfrm>
          <a:off x="5267325" y="190500"/>
          <a:ext cx="10096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324475" y="190500"/>
          <a:ext cx="9810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324475" y="190500"/>
          <a:ext cx="9810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A47"/>
  <sheetViews>
    <sheetView showGridLines="0" showRowColHeaders="0" tabSelected="1" zoomScale="75" zoomScaleNormal="75" workbookViewId="0" topLeftCell="A1">
      <selection activeCell="E4" sqref="E4:K4"/>
    </sheetView>
  </sheetViews>
  <sheetFormatPr defaultColWidth="9.00390625" defaultRowHeight="13.5"/>
  <cols>
    <col min="1" max="1" width="2.875" style="94" customWidth="1"/>
    <col min="2" max="2" width="3.625" style="94" customWidth="1"/>
    <col min="3" max="3" width="12.75390625" style="94" customWidth="1"/>
    <col min="4" max="4" width="3.625" style="94" customWidth="1"/>
    <col min="5" max="5" width="8.50390625" style="94" customWidth="1"/>
    <col min="6" max="6" width="2.00390625" style="94" customWidth="1"/>
    <col min="7" max="7" width="4.125" style="94" customWidth="1"/>
    <col min="8" max="8" width="2.00390625" style="94" customWidth="1"/>
    <col min="9" max="9" width="4.125" style="94" customWidth="1"/>
    <col min="10" max="10" width="3.00390625" style="94" customWidth="1"/>
    <col min="11" max="11" width="15.50390625" style="94" customWidth="1"/>
    <col min="12" max="12" width="6.125" style="94" customWidth="1"/>
    <col min="13" max="13" width="11.625" style="97" customWidth="1"/>
    <col min="14" max="14" width="30.00390625" style="97" customWidth="1"/>
    <col min="15" max="16" width="3.625" style="97" customWidth="1"/>
    <col min="17" max="20" width="9.00390625" style="97" customWidth="1"/>
    <col min="21" max="16384" width="9.00390625" style="94" customWidth="1"/>
  </cols>
  <sheetData>
    <row r="1" spans="1:27" ht="18.75" customHeight="1">
      <c r="A1" s="90"/>
      <c r="B1" s="91"/>
      <c r="C1" s="91"/>
      <c r="D1" s="91"/>
      <c r="E1" s="36"/>
      <c r="F1" s="36"/>
      <c r="G1" s="37"/>
      <c r="H1" s="37"/>
      <c r="I1" s="36"/>
      <c r="J1" s="36"/>
      <c r="K1" s="36"/>
      <c r="L1" s="36"/>
      <c r="M1" s="92"/>
      <c r="N1" s="93"/>
      <c r="O1" s="93"/>
      <c r="P1" s="93"/>
      <c r="Q1" s="93"/>
      <c r="R1" s="93"/>
      <c r="S1" s="93"/>
      <c r="T1" s="93"/>
      <c r="U1" s="90"/>
      <c r="V1" s="90"/>
      <c r="W1" s="90"/>
      <c r="X1" s="90"/>
      <c r="Y1" s="90"/>
      <c r="Z1" s="90"/>
      <c r="AA1" s="90"/>
    </row>
    <row r="2" spans="1:27" ht="18.75" customHeight="1" thickBot="1">
      <c r="A2" s="90"/>
      <c r="B2" s="485" t="s">
        <v>229</v>
      </c>
      <c r="C2" s="91"/>
      <c r="D2" s="91"/>
      <c r="E2" s="36"/>
      <c r="F2" s="36"/>
      <c r="G2" s="37"/>
      <c r="H2" s="37"/>
      <c r="I2" s="36"/>
      <c r="J2" s="36"/>
      <c r="K2" s="36"/>
      <c r="L2" s="36"/>
      <c r="M2" s="92"/>
      <c r="N2" s="93"/>
      <c r="O2" s="93"/>
      <c r="P2" s="93"/>
      <c r="Q2" s="93"/>
      <c r="R2" s="93"/>
      <c r="S2" s="93"/>
      <c r="T2" s="93"/>
      <c r="U2" s="90"/>
      <c r="V2" s="90"/>
      <c r="W2" s="90"/>
      <c r="X2" s="90"/>
      <c r="Y2" s="90"/>
      <c r="Z2" s="90"/>
      <c r="AA2" s="90"/>
    </row>
    <row r="3" spans="1:27" ht="18.75" customHeight="1">
      <c r="A3" s="90"/>
      <c r="B3" s="801"/>
      <c r="C3" s="802"/>
      <c r="D3" s="802"/>
      <c r="E3" s="803"/>
      <c r="F3" s="803"/>
      <c r="G3" s="804"/>
      <c r="H3" s="804"/>
      <c r="I3" s="803"/>
      <c r="J3" s="803"/>
      <c r="K3" s="803"/>
      <c r="L3" s="803"/>
      <c r="M3" s="805"/>
      <c r="N3" s="805"/>
      <c r="O3" s="806"/>
      <c r="P3" s="93"/>
      <c r="Q3" s="93"/>
      <c r="R3" s="93"/>
      <c r="S3" s="93"/>
      <c r="T3" s="93"/>
      <c r="U3" s="90"/>
      <c r="V3" s="90"/>
      <c r="W3" s="90"/>
      <c r="X3" s="90"/>
      <c r="Y3" s="90"/>
      <c r="Z3" s="90"/>
      <c r="AA3" s="90"/>
    </row>
    <row r="4" spans="1:27" ht="18.75" customHeight="1">
      <c r="A4" s="90"/>
      <c r="B4" s="807" t="s">
        <v>80</v>
      </c>
      <c r="C4" s="808"/>
      <c r="D4" s="808"/>
      <c r="E4" s="1022"/>
      <c r="F4" s="1023"/>
      <c r="G4" s="1023"/>
      <c r="H4" s="1023"/>
      <c r="I4" s="1023"/>
      <c r="J4" s="1023"/>
      <c r="K4" s="1024"/>
      <c r="L4" s="809"/>
      <c r="M4" s="810" t="str">
        <f>IF(E4="","顧客名を登録してください","")</f>
        <v>顧客名を登録してください</v>
      </c>
      <c r="N4" s="811"/>
      <c r="O4" s="812"/>
      <c r="P4" s="93"/>
      <c r="Q4" s="93"/>
      <c r="R4" s="93"/>
      <c r="S4" s="93"/>
      <c r="T4" s="93"/>
      <c r="U4" s="90"/>
      <c r="V4" s="90"/>
      <c r="W4" s="90"/>
      <c r="X4" s="90"/>
      <c r="Y4" s="90"/>
      <c r="Z4" s="90"/>
      <c r="AA4" s="90"/>
    </row>
    <row r="5" spans="1:27" ht="18.75" customHeight="1">
      <c r="A5" s="90"/>
      <c r="B5" s="813" t="s">
        <v>81</v>
      </c>
      <c r="C5" s="814"/>
      <c r="D5" s="814"/>
      <c r="E5" s="1022"/>
      <c r="F5" s="1023"/>
      <c r="G5" s="1023"/>
      <c r="H5" s="1023"/>
      <c r="I5" s="1024"/>
      <c r="J5" s="815"/>
      <c r="K5" s="809"/>
      <c r="L5" s="809"/>
      <c r="M5" s="810" t="str">
        <f>IF(E5="","店名を登録してください","")</f>
        <v>店名を登録してください</v>
      </c>
      <c r="N5" s="811"/>
      <c r="O5" s="812"/>
      <c r="P5" s="93"/>
      <c r="Q5" s="93"/>
      <c r="R5" s="93"/>
      <c r="S5" s="93"/>
      <c r="T5" s="93"/>
      <c r="U5" s="90"/>
      <c r="V5" s="90"/>
      <c r="W5" s="90"/>
      <c r="X5" s="90"/>
      <c r="Y5" s="90"/>
      <c r="Z5" s="90"/>
      <c r="AA5" s="90"/>
    </row>
    <row r="6" spans="1:27" ht="18.75" customHeight="1">
      <c r="A6" s="90"/>
      <c r="B6" s="807" t="s">
        <v>217</v>
      </c>
      <c r="C6" s="808"/>
      <c r="D6" s="808"/>
      <c r="E6" s="816"/>
      <c r="F6" s="811"/>
      <c r="G6" s="817"/>
      <c r="H6" s="817"/>
      <c r="I6" s="809"/>
      <c r="J6" s="809"/>
      <c r="K6" s="809"/>
      <c r="L6" s="809"/>
      <c r="M6" s="817" t="str">
        <f>IF(E6="","千円・百万円を選択してください","")</f>
        <v>千円・百万円を選択してください</v>
      </c>
      <c r="N6" s="811"/>
      <c r="O6" s="818"/>
      <c r="P6" s="95"/>
      <c r="Q6" s="95"/>
      <c r="R6" s="95"/>
      <c r="S6" s="93"/>
      <c r="T6" s="93"/>
      <c r="U6" s="90"/>
      <c r="V6" s="90"/>
      <c r="W6" s="90"/>
      <c r="X6" s="90"/>
      <c r="Y6" s="90"/>
      <c r="Z6" s="90"/>
      <c r="AA6" s="90"/>
    </row>
    <row r="7" spans="1:27" ht="18.75" customHeight="1">
      <c r="A7" s="90"/>
      <c r="B7" s="807"/>
      <c r="C7" s="808"/>
      <c r="D7" s="808"/>
      <c r="E7" s="809"/>
      <c r="F7" s="811"/>
      <c r="G7" s="809"/>
      <c r="H7" s="809"/>
      <c r="I7" s="809"/>
      <c r="J7" s="809"/>
      <c r="K7" s="809"/>
      <c r="L7" s="819"/>
      <c r="M7" s="811"/>
      <c r="N7" s="811"/>
      <c r="O7" s="820"/>
      <c r="P7" s="96"/>
      <c r="Q7" s="96"/>
      <c r="R7" s="96"/>
      <c r="S7" s="93"/>
      <c r="T7" s="93"/>
      <c r="U7" s="90"/>
      <c r="V7" s="90"/>
      <c r="W7" s="90"/>
      <c r="X7" s="90"/>
      <c r="Y7" s="90"/>
      <c r="Z7" s="90"/>
      <c r="AA7" s="90"/>
    </row>
    <row r="8" spans="1:27" ht="18.75" customHeight="1">
      <c r="A8" s="90"/>
      <c r="B8" s="807"/>
      <c r="C8" s="808"/>
      <c r="D8" s="808"/>
      <c r="E8" s="821" t="s">
        <v>82</v>
      </c>
      <c r="F8" s="822"/>
      <c r="G8" s="821" t="s">
        <v>83</v>
      </c>
      <c r="H8" s="821"/>
      <c r="I8" s="821"/>
      <c r="J8" s="821"/>
      <c r="K8" s="809"/>
      <c r="L8" s="819"/>
      <c r="M8" s="811"/>
      <c r="N8" s="811"/>
      <c r="O8" s="820"/>
      <c r="P8" s="96"/>
      <c r="Q8" s="96"/>
      <c r="R8" s="96"/>
      <c r="S8" s="93"/>
      <c r="T8" s="93"/>
      <c r="U8" s="90"/>
      <c r="V8" s="90"/>
      <c r="W8" s="90"/>
      <c r="X8" s="90"/>
      <c r="Y8" s="90"/>
      <c r="Z8" s="90"/>
      <c r="AA8" s="90"/>
    </row>
    <row r="9" spans="1:27" ht="18.75" customHeight="1">
      <c r="A9" s="90"/>
      <c r="B9" s="823" t="s">
        <v>219</v>
      </c>
      <c r="C9" s="808"/>
      <c r="D9" s="808"/>
      <c r="E9" s="824"/>
      <c r="F9" s="811"/>
      <c r="G9" s="824"/>
      <c r="H9" s="817"/>
      <c r="I9" s="825"/>
      <c r="J9" s="825"/>
      <c r="K9" s="826">
        <f>IF(OR(E9="",G9=""),"",DATE(E9,G9,1))</f>
      </c>
      <c r="L9" s="819"/>
      <c r="M9" s="817" t="str">
        <f>IF(OR(E9="",G9=""),"決算期年・月を登録してください","")</f>
        <v>決算期年・月を登録してください</v>
      </c>
      <c r="N9" s="811"/>
      <c r="O9" s="820"/>
      <c r="P9" s="96"/>
      <c r="Q9" s="96"/>
      <c r="R9" s="96"/>
      <c r="S9" s="93"/>
      <c r="T9" s="93"/>
      <c r="U9" s="90"/>
      <c r="V9" s="90"/>
      <c r="W9" s="90"/>
      <c r="X9" s="90"/>
      <c r="Y9" s="90"/>
      <c r="Z9" s="90"/>
      <c r="AA9" s="90"/>
    </row>
    <row r="10" spans="1:27" ht="18.75" customHeight="1">
      <c r="A10" s="90"/>
      <c r="B10" s="823" t="s">
        <v>218</v>
      </c>
      <c r="C10" s="808"/>
      <c r="D10" s="808"/>
      <c r="E10" s="824"/>
      <c r="F10" s="811"/>
      <c r="G10" s="824"/>
      <c r="H10" s="817"/>
      <c r="I10" s="825"/>
      <c r="J10" s="825"/>
      <c r="K10" s="826">
        <f>IF(OR(E10="",G10=""),"",DATE(E10,G10,1))</f>
      </c>
      <c r="L10" s="819"/>
      <c r="M10" s="817" t="str">
        <f>IF(OR(E10="",G10=""),"決算期年・月を登録してください","")</f>
        <v>決算期年・月を登録してください</v>
      </c>
      <c r="N10" s="811"/>
      <c r="O10" s="820"/>
      <c r="P10" s="96"/>
      <c r="Q10" s="96"/>
      <c r="R10" s="96"/>
      <c r="S10" s="93"/>
      <c r="T10" s="93"/>
      <c r="U10" s="90"/>
      <c r="V10" s="90"/>
      <c r="W10" s="90"/>
      <c r="X10" s="90"/>
      <c r="Y10" s="90"/>
      <c r="Z10" s="90"/>
      <c r="AA10" s="90"/>
    </row>
    <row r="11" spans="1:27" ht="18.75" customHeight="1">
      <c r="A11" s="90"/>
      <c r="B11" s="823" t="s">
        <v>145</v>
      </c>
      <c r="C11" s="808"/>
      <c r="D11" s="808"/>
      <c r="E11" s="824"/>
      <c r="F11" s="811"/>
      <c r="G11" s="824"/>
      <c r="H11" s="817"/>
      <c r="I11" s="825"/>
      <c r="J11" s="825"/>
      <c r="K11" s="826">
        <f>IF(OR(E11="",G11=""),"",DATE(E11,G11,1))</f>
      </c>
      <c r="L11" s="819"/>
      <c r="M11" s="817" t="str">
        <f>IF(OR(E11="",G11=""),"決算期年・月を登録してください","")</f>
        <v>決算期年・月を登録してください</v>
      </c>
      <c r="N11" s="811"/>
      <c r="O11" s="820"/>
      <c r="P11" s="96"/>
      <c r="Q11" s="96"/>
      <c r="R11" s="96"/>
      <c r="S11" s="93"/>
      <c r="T11" s="93"/>
      <c r="U11" s="90"/>
      <c r="V11" s="90"/>
      <c r="W11" s="90"/>
      <c r="X11" s="90"/>
      <c r="Y11" s="90"/>
      <c r="Z11" s="90"/>
      <c r="AA11" s="90"/>
    </row>
    <row r="12" spans="1:27" ht="18.75" customHeight="1">
      <c r="A12" s="90"/>
      <c r="B12" s="823"/>
      <c r="C12" s="808"/>
      <c r="D12" s="808"/>
      <c r="E12" s="808"/>
      <c r="F12" s="808"/>
      <c r="G12" s="808"/>
      <c r="H12" s="808"/>
      <c r="I12" s="825"/>
      <c r="J12" s="825"/>
      <c r="K12" s="809"/>
      <c r="L12" s="819"/>
      <c r="M12" s="817"/>
      <c r="N12" s="811"/>
      <c r="O12" s="820"/>
      <c r="P12" s="96"/>
      <c r="Q12" s="96"/>
      <c r="R12" s="96"/>
      <c r="S12" s="93"/>
      <c r="T12" s="93"/>
      <c r="U12" s="90"/>
      <c r="V12" s="90"/>
      <c r="W12" s="90"/>
      <c r="X12" s="90"/>
      <c r="Y12" s="90"/>
      <c r="Z12" s="90"/>
      <c r="AA12" s="90"/>
    </row>
    <row r="13" spans="1:27" ht="18.75" customHeight="1">
      <c r="A13" s="93"/>
      <c r="B13" s="827"/>
      <c r="C13" s="828"/>
      <c r="D13" s="828"/>
      <c r="E13" s="829" t="s">
        <v>82</v>
      </c>
      <c r="F13" s="829"/>
      <c r="G13" s="829" t="s">
        <v>83</v>
      </c>
      <c r="H13" s="829"/>
      <c r="I13" s="829" t="s">
        <v>84</v>
      </c>
      <c r="J13" s="829"/>
      <c r="K13" s="828"/>
      <c r="L13" s="808"/>
      <c r="M13" s="811"/>
      <c r="N13" s="811"/>
      <c r="O13" s="812"/>
      <c r="P13" s="93"/>
      <c r="Q13" s="93"/>
      <c r="R13" s="93"/>
      <c r="S13" s="93"/>
      <c r="T13" s="93"/>
      <c r="U13" s="90"/>
      <c r="V13" s="90"/>
      <c r="W13" s="90"/>
      <c r="X13" s="90"/>
      <c r="Y13" s="90"/>
      <c r="Z13" s="90"/>
      <c r="AA13" s="90"/>
    </row>
    <row r="14" spans="1:27" ht="18.75" customHeight="1">
      <c r="A14" s="90"/>
      <c r="B14" s="823" t="s">
        <v>78</v>
      </c>
      <c r="C14" s="808"/>
      <c r="D14" s="808"/>
      <c r="E14" s="824"/>
      <c r="F14" s="828"/>
      <c r="G14" s="824"/>
      <c r="H14" s="828"/>
      <c r="I14" s="824"/>
      <c r="J14" s="830"/>
      <c r="K14" s="1025">
        <f>IF(OR(E14="",G14="",I14=""),"",DATE(E14,G14,I14))</f>
      </c>
      <c r="L14" s="1025"/>
      <c r="M14" s="817" t="str">
        <f>IF(OR(E14="",G14="",I14=""),"作成年・月・日を登録してください","")</f>
        <v>作成年・月・日を登録してください</v>
      </c>
      <c r="N14" s="811"/>
      <c r="O14" s="812"/>
      <c r="P14" s="93"/>
      <c r="Q14" s="93"/>
      <c r="R14" s="93"/>
      <c r="S14" s="93"/>
      <c r="T14" s="93"/>
      <c r="U14" s="90"/>
      <c r="V14" s="90"/>
      <c r="W14" s="90"/>
      <c r="X14" s="90"/>
      <c r="Y14" s="90"/>
      <c r="Z14" s="90"/>
      <c r="AA14" s="90"/>
    </row>
    <row r="15" spans="1:27" ht="18.75" customHeight="1" thickBot="1">
      <c r="A15" s="90"/>
      <c r="B15" s="831"/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3"/>
      <c r="P15" s="93"/>
      <c r="Q15" s="93"/>
      <c r="R15" s="93"/>
      <c r="S15" s="93"/>
      <c r="T15" s="93"/>
      <c r="U15" s="90"/>
      <c r="V15" s="90"/>
      <c r="W15" s="90"/>
      <c r="X15" s="90"/>
      <c r="Y15" s="90"/>
      <c r="Z15" s="90"/>
      <c r="AA15" s="90"/>
    </row>
    <row r="16" spans="1:27" ht="15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3"/>
      <c r="N16" s="93"/>
      <c r="O16" s="375" t="s">
        <v>146</v>
      </c>
      <c r="P16" s="93"/>
      <c r="Q16" s="93"/>
      <c r="R16" s="93"/>
      <c r="S16" s="93"/>
      <c r="T16" s="93"/>
      <c r="U16" s="90"/>
      <c r="V16" s="90"/>
      <c r="W16" s="90"/>
      <c r="X16" s="90"/>
      <c r="Y16" s="90"/>
      <c r="Z16" s="90"/>
      <c r="AA16" s="90"/>
    </row>
    <row r="17" spans="1:27" ht="13.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3"/>
      <c r="N17" s="93"/>
      <c r="O17" s="93"/>
      <c r="P17" s="93"/>
      <c r="Q17" s="93"/>
      <c r="R17" s="93"/>
      <c r="S17" s="93"/>
      <c r="T17" s="93"/>
      <c r="U17" s="90"/>
      <c r="V17" s="90"/>
      <c r="W17" s="90"/>
      <c r="X17" s="90"/>
      <c r="Y17" s="90"/>
      <c r="Z17" s="90"/>
      <c r="AA17" s="90"/>
    </row>
    <row r="18" spans="1:27" ht="14.25">
      <c r="A18" s="90"/>
      <c r="B18" s="488" t="s">
        <v>185</v>
      </c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90"/>
      <c r="N18" s="490"/>
      <c r="O18" s="490"/>
      <c r="P18" s="93"/>
      <c r="Q18" s="93"/>
      <c r="R18" s="93"/>
      <c r="S18" s="93"/>
      <c r="T18" s="93"/>
      <c r="U18" s="90"/>
      <c r="V18" s="90"/>
      <c r="W18" s="90"/>
      <c r="X18" s="90"/>
      <c r="Y18" s="90"/>
      <c r="Z18" s="90"/>
      <c r="AA18" s="90"/>
    </row>
    <row r="19" spans="1:27" ht="14.25">
      <c r="A19" s="90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90"/>
      <c r="N19" s="490"/>
      <c r="O19" s="490"/>
      <c r="P19" s="93"/>
      <c r="Q19" s="93"/>
      <c r="R19" s="93"/>
      <c r="S19" s="93"/>
      <c r="T19" s="93"/>
      <c r="U19" s="90"/>
      <c r="V19" s="90"/>
      <c r="W19" s="90"/>
      <c r="X19" s="90"/>
      <c r="Y19" s="90"/>
      <c r="Z19" s="90"/>
      <c r="AA19" s="90"/>
    </row>
    <row r="20" spans="1:27" ht="13.5">
      <c r="A20" s="90"/>
      <c r="B20" s="489" t="s">
        <v>157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90"/>
      <c r="N20" s="490"/>
      <c r="O20" s="490"/>
      <c r="P20" s="93"/>
      <c r="Q20" s="93"/>
      <c r="R20" s="93"/>
      <c r="S20" s="93"/>
      <c r="T20" s="93"/>
      <c r="U20" s="90"/>
      <c r="V20" s="90"/>
      <c r="W20" s="90"/>
      <c r="X20" s="90"/>
      <c r="Y20" s="90"/>
      <c r="Z20" s="90"/>
      <c r="AA20" s="90"/>
    </row>
    <row r="21" spans="1:27" ht="13.5">
      <c r="A21" s="90"/>
      <c r="B21" s="489"/>
      <c r="C21" s="489" t="s">
        <v>221</v>
      </c>
      <c r="D21" s="489"/>
      <c r="E21" s="489"/>
      <c r="F21" s="489"/>
      <c r="G21" s="489"/>
      <c r="H21" s="489"/>
      <c r="I21" s="489"/>
      <c r="J21" s="489"/>
      <c r="K21" s="489"/>
      <c r="L21" s="489"/>
      <c r="M21" s="490"/>
      <c r="N21" s="490"/>
      <c r="O21" s="490"/>
      <c r="P21" s="93"/>
      <c r="Q21" s="93"/>
      <c r="R21" s="93"/>
      <c r="S21" s="93"/>
      <c r="T21" s="93"/>
      <c r="U21" s="90"/>
      <c r="V21" s="90"/>
      <c r="W21" s="90"/>
      <c r="X21" s="90"/>
      <c r="Y21" s="90"/>
      <c r="Z21" s="90"/>
      <c r="AA21" s="90"/>
    </row>
    <row r="22" spans="1:27" ht="13.5">
      <c r="A22" s="90"/>
      <c r="B22" s="489"/>
      <c r="C22" s="489" t="s">
        <v>220</v>
      </c>
      <c r="D22" s="489"/>
      <c r="E22" s="489"/>
      <c r="F22" s="489"/>
      <c r="G22" s="489"/>
      <c r="H22" s="489"/>
      <c r="I22" s="489"/>
      <c r="J22" s="489"/>
      <c r="K22" s="489"/>
      <c r="L22" s="489"/>
      <c r="M22" s="490"/>
      <c r="N22" s="490"/>
      <c r="O22" s="490"/>
      <c r="P22" s="93"/>
      <c r="Q22" s="93"/>
      <c r="R22" s="93"/>
      <c r="S22" s="93"/>
      <c r="T22" s="93"/>
      <c r="U22" s="90"/>
      <c r="V22" s="90"/>
      <c r="W22" s="90"/>
      <c r="X22" s="90"/>
      <c r="Y22" s="90"/>
      <c r="Z22" s="90"/>
      <c r="AA22" s="90"/>
    </row>
    <row r="23" spans="1:27" ht="13.5">
      <c r="A23" s="90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90"/>
      <c r="N23" s="490"/>
      <c r="O23" s="490"/>
      <c r="P23" s="93"/>
      <c r="Q23" s="93"/>
      <c r="R23" s="93"/>
      <c r="S23" s="93"/>
      <c r="T23" s="93"/>
      <c r="U23" s="90"/>
      <c r="V23" s="90"/>
      <c r="W23" s="90"/>
      <c r="X23" s="90"/>
      <c r="Y23" s="90"/>
      <c r="Z23" s="90"/>
      <c r="AA23" s="90"/>
    </row>
    <row r="24" spans="1:27" ht="13.5">
      <c r="A24" s="90"/>
      <c r="B24" s="489" t="s">
        <v>179</v>
      </c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90"/>
      <c r="N24" s="490"/>
      <c r="O24" s="490"/>
      <c r="P24" s="93"/>
      <c r="Q24" s="93"/>
      <c r="R24" s="93"/>
      <c r="S24" s="93"/>
      <c r="T24" s="93"/>
      <c r="U24" s="90"/>
      <c r="V24" s="90"/>
      <c r="W24" s="90"/>
      <c r="X24" s="90"/>
      <c r="Y24" s="90"/>
      <c r="Z24" s="90"/>
      <c r="AA24" s="90"/>
    </row>
    <row r="25" spans="1:27" ht="13.5">
      <c r="A25" s="90"/>
      <c r="B25" s="489"/>
      <c r="C25" s="489" t="s">
        <v>222</v>
      </c>
      <c r="D25" s="489"/>
      <c r="E25" s="489"/>
      <c r="F25" s="489"/>
      <c r="G25" s="489"/>
      <c r="H25" s="489"/>
      <c r="I25" s="489"/>
      <c r="J25" s="489"/>
      <c r="K25" s="489"/>
      <c r="L25" s="489"/>
      <c r="M25" s="490"/>
      <c r="N25" s="490"/>
      <c r="O25" s="490"/>
      <c r="P25" s="93"/>
      <c r="Q25" s="93"/>
      <c r="R25" s="93"/>
      <c r="S25" s="93"/>
      <c r="T25" s="93"/>
      <c r="U25" s="90"/>
      <c r="V25" s="90"/>
      <c r="W25" s="90"/>
      <c r="X25" s="90"/>
      <c r="Y25" s="90"/>
      <c r="Z25" s="90"/>
      <c r="AA25" s="90"/>
    </row>
    <row r="26" spans="1:27" ht="13.5">
      <c r="A26" s="90"/>
      <c r="B26" s="489"/>
      <c r="C26" s="489" t="s">
        <v>147</v>
      </c>
      <c r="D26" s="489"/>
      <c r="E26" s="489"/>
      <c r="F26" s="489"/>
      <c r="G26" s="489"/>
      <c r="H26" s="489"/>
      <c r="I26" s="489"/>
      <c r="J26" s="489"/>
      <c r="K26" s="489"/>
      <c r="L26" s="489"/>
      <c r="M26" s="490"/>
      <c r="N26" s="490"/>
      <c r="O26" s="490"/>
      <c r="P26" s="93"/>
      <c r="Q26" s="93"/>
      <c r="R26" s="93"/>
      <c r="S26" s="93"/>
      <c r="T26" s="93"/>
      <c r="U26" s="90"/>
      <c r="V26" s="90"/>
      <c r="W26" s="90"/>
      <c r="X26" s="90"/>
      <c r="Y26" s="90"/>
      <c r="Z26" s="90"/>
      <c r="AA26" s="90"/>
    </row>
    <row r="27" spans="1:27" ht="13.5">
      <c r="A27" s="90"/>
      <c r="B27" s="489"/>
      <c r="C27" s="489" t="s">
        <v>149</v>
      </c>
      <c r="D27" s="489"/>
      <c r="E27" s="489"/>
      <c r="F27" s="489"/>
      <c r="G27" s="489"/>
      <c r="H27" s="489"/>
      <c r="I27" s="489"/>
      <c r="J27" s="489"/>
      <c r="K27" s="489"/>
      <c r="L27" s="489"/>
      <c r="M27" s="490"/>
      <c r="N27" s="490"/>
      <c r="O27" s="490"/>
      <c r="P27" s="93"/>
      <c r="Q27" s="93"/>
      <c r="R27" s="93"/>
      <c r="S27" s="93"/>
      <c r="T27" s="93"/>
      <c r="U27" s="90"/>
      <c r="V27" s="90"/>
      <c r="W27" s="90"/>
      <c r="X27" s="90"/>
      <c r="Y27" s="90"/>
      <c r="Z27" s="90"/>
      <c r="AA27" s="90"/>
    </row>
    <row r="28" spans="1:27" ht="13.5">
      <c r="A28" s="90"/>
      <c r="B28" s="489"/>
      <c r="C28" s="489" t="s">
        <v>223</v>
      </c>
      <c r="D28" s="489"/>
      <c r="E28" s="489"/>
      <c r="F28" s="489"/>
      <c r="G28" s="489"/>
      <c r="H28" s="489"/>
      <c r="I28" s="489"/>
      <c r="J28" s="489"/>
      <c r="K28" s="489"/>
      <c r="L28" s="489"/>
      <c r="M28" s="490"/>
      <c r="N28" s="490"/>
      <c r="O28" s="490"/>
      <c r="P28" s="93"/>
      <c r="Q28" s="93"/>
      <c r="R28" s="93"/>
      <c r="S28" s="93"/>
      <c r="T28" s="93"/>
      <c r="U28" s="90"/>
      <c r="V28" s="90"/>
      <c r="W28" s="90"/>
      <c r="X28" s="90"/>
      <c r="Y28" s="90"/>
      <c r="Z28" s="90"/>
      <c r="AA28" s="90"/>
    </row>
    <row r="29" spans="1:27" ht="13.5">
      <c r="A29" s="90"/>
      <c r="B29" s="489"/>
      <c r="C29" s="489" t="s">
        <v>148</v>
      </c>
      <c r="D29" s="489"/>
      <c r="E29" s="489"/>
      <c r="F29" s="489"/>
      <c r="G29" s="489"/>
      <c r="H29" s="489"/>
      <c r="I29" s="489"/>
      <c r="J29" s="489"/>
      <c r="K29" s="489"/>
      <c r="L29" s="489"/>
      <c r="M29" s="490"/>
      <c r="N29" s="490"/>
      <c r="O29" s="490"/>
      <c r="P29" s="93"/>
      <c r="Q29" s="93"/>
      <c r="R29" s="93"/>
      <c r="S29" s="93"/>
      <c r="T29" s="93"/>
      <c r="U29" s="90"/>
      <c r="V29" s="90"/>
      <c r="W29" s="90"/>
      <c r="X29" s="90"/>
      <c r="Y29" s="90"/>
      <c r="Z29" s="90"/>
      <c r="AA29" s="90"/>
    </row>
    <row r="30" spans="1:27" ht="13.5">
      <c r="A30" s="90"/>
      <c r="B30" s="489"/>
      <c r="C30" s="489" t="s">
        <v>149</v>
      </c>
      <c r="D30" s="489"/>
      <c r="E30" s="489"/>
      <c r="F30" s="489"/>
      <c r="G30" s="489"/>
      <c r="H30" s="489"/>
      <c r="I30" s="489"/>
      <c r="J30" s="489"/>
      <c r="K30" s="489"/>
      <c r="L30" s="489"/>
      <c r="M30" s="490"/>
      <c r="N30" s="490"/>
      <c r="O30" s="490"/>
      <c r="P30" s="93"/>
      <c r="Q30" s="93"/>
      <c r="R30" s="93"/>
      <c r="S30" s="93"/>
      <c r="T30" s="93"/>
      <c r="U30" s="90"/>
      <c r="V30" s="90"/>
      <c r="W30" s="90"/>
      <c r="X30" s="90"/>
      <c r="Y30" s="90"/>
      <c r="Z30" s="90"/>
      <c r="AA30" s="90"/>
    </row>
    <row r="31" spans="1:27" ht="13.5">
      <c r="A31" s="90"/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90"/>
      <c r="N31" s="490"/>
      <c r="O31" s="490"/>
      <c r="P31" s="93"/>
      <c r="Q31" s="93"/>
      <c r="R31" s="93"/>
      <c r="S31" s="93"/>
      <c r="T31" s="93"/>
      <c r="U31" s="90"/>
      <c r="V31" s="90"/>
      <c r="W31" s="90"/>
      <c r="X31" s="90"/>
      <c r="Y31" s="90"/>
      <c r="Z31" s="90"/>
      <c r="AA31" s="90"/>
    </row>
    <row r="32" spans="1:27" ht="13.5">
      <c r="A32" s="90"/>
      <c r="B32" s="489" t="s">
        <v>158</v>
      </c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90"/>
      <c r="N32" s="490"/>
      <c r="O32" s="490"/>
      <c r="P32" s="93"/>
      <c r="Q32" s="93"/>
      <c r="R32" s="93"/>
      <c r="S32" s="93"/>
      <c r="T32" s="93"/>
      <c r="U32" s="90"/>
      <c r="V32" s="90"/>
      <c r="W32" s="90"/>
      <c r="X32" s="90"/>
      <c r="Y32" s="90"/>
      <c r="Z32" s="90"/>
      <c r="AA32" s="90"/>
    </row>
    <row r="33" spans="1:27" ht="13.5">
      <c r="A33" s="90"/>
      <c r="B33" s="489"/>
      <c r="C33" s="489" t="s">
        <v>150</v>
      </c>
      <c r="D33" s="489"/>
      <c r="E33" s="489"/>
      <c r="F33" s="489"/>
      <c r="G33" s="489"/>
      <c r="H33" s="489"/>
      <c r="I33" s="489"/>
      <c r="J33" s="489"/>
      <c r="K33" s="489"/>
      <c r="L33" s="489"/>
      <c r="M33" s="490"/>
      <c r="N33" s="490"/>
      <c r="O33" s="490"/>
      <c r="P33" s="93"/>
      <c r="Q33" s="93"/>
      <c r="R33" s="93"/>
      <c r="S33" s="93"/>
      <c r="T33" s="93"/>
      <c r="U33" s="90"/>
      <c r="V33" s="90"/>
      <c r="W33" s="90"/>
      <c r="X33" s="90"/>
      <c r="Y33" s="90"/>
      <c r="Z33" s="90"/>
      <c r="AA33" s="90"/>
    </row>
    <row r="34" spans="1:27" ht="13.5">
      <c r="A34" s="90"/>
      <c r="B34" s="489"/>
      <c r="C34" s="489" t="s">
        <v>155</v>
      </c>
      <c r="D34" s="489"/>
      <c r="E34" s="489"/>
      <c r="F34" s="489"/>
      <c r="G34" s="489"/>
      <c r="H34" s="489"/>
      <c r="I34" s="489"/>
      <c r="J34" s="489"/>
      <c r="K34" s="489"/>
      <c r="L34" s="489"/>
      <c r="M34" s="490"/>
      <c r="N34" s="490"/>
      <c r="O34" s="490"/>
      <c r="P34" s="93"/>
      <c r="Q34" s="93"/>
      <c r="R34" s="93"/>
      <c r="S34" s="93"/>
      <c r="T34" s="93"/>
      <c r="U34" s="90"/>
      <c r="V34" s="90"/>
      <c r="W34" s="90"/>
      <c r="X34" s="90"/>
      <c r="Y34" s="90"/>
      <c r="Z34" s="90"/>
      <c r="AA34" s="90"/>
    </row>
    <row r="35" spans="1:27" ht="13.5">
      <c r="A35" s="90"/>
      <c r="B35" s="489"/>
      <c r="C35" s="489" t="s">
        <v>151</v>
      </c>
      <c r="D35" s="489"/>
      <c r="E35" s="489"/>
      <c r="F35" s="489"/>
      <c r="G35" s="489"/>
      <c r="H35" s="489"/>
      <c r="I35" s="489"/>
      <c r="J35" s="489"/>
      <c r="K35" s="489"/>
      <c r="L35" s="489"/>
      <c r="M35" s="490"/>
      <c r="N35" s="490"/>
      <c r="O35" s="490"/>
      <c r="P35" s="93"/>
      <c r="Q35" s="93"/>
      <c r="R35" s="93"/>
      <c r="S35" s="93"/>
      <c r="T35" s="93"/>
      <c r="U35" s="90"/>
      <c r="V35" s="90"/>
      <c r="W35" s="90"/>
      <c r="X35" s="90"/>
      <c r="Y35" s="90"/>
      <c r="Z35" s="90"/>
      <c r="AA35" s="90"/>
    </row>
    <row r="36" spans="1:27" ht="13.5">
      <c r="A36" s="90"/>
      <c r="B36" s="489"/>
      <c r="C36" s="489" t="s">
        <v>152</v>
      </c>
      <c r="D36" s="489"/>
      <c r="E36" s="489"/>
      <c r="F36" s="489"/>
      <c r="G36" s="489"/>
      <c r="H36" s="489"/>
      <c r="I36" s="489"/>
      <c r="J36" s="489"/>
      <c r="K36" s="489"/>
      <c r="L36" s="489"/>
      <c r="M36" s="490"/>
      <c r="N36" s="490"/>
      <c r="O36" s="490"/>
      <c r="P36" s="93"/>
      <c r="Q36" s="93"/>
      <c r="R36" s="93"/>
      <c r="S36" s="93"/>
      <c r="T36" s="93"/>
      <c r="U36" s="90"/>
      <c r="V36" s="90"/>
      <c r="W36" s="90"/>
      <c r="X36" s="90"/>
      <c r="Y36" s="90"/>
      <c r="Z36" s="90"/>
      <c r="AA36" s="90"/>
    </row>
    <row r="37" spans="1:27" ht="13.5">
      <c r="A37" s="90"/>
      <c r="B37" s="489"/>
      <c r="C37" s="489" t="s">
        <v>153</v>
      </c>
      <c r="D37" s="489"/>
      <c r="E37" s="489"/>
      <c r="F37" s="489"/>
      <c r="G37" s="489"/>
      <c r="H37" s="489"/>
      <c r="I37" s="489"/>
      <c r="J37" s="489"/>
      <c r="K37" s="489"/>
      <c r="L37" s="489"/>
      <c r="M37" s="490"/>
      <c r="N37" s="490"/>
      <c r="O37" s="490"/>
      <c r="P37" s="93"/>
      <c r="Q37" s="93"/>
      <c r="R37" s="93"/>
      <c r="S37" s="93"/>
      <c r="T37" s="93"/>
      <c r="U37" s="90"/>
      <c r="V37" s="90"/>
      <c r="W37" s="90"/>
      <c r="X37" s="90"/>
      <c r="Y37" s="90"/>
      <c r="Z37" s="90"/>
      <c r="AA37" s="90"/>
    </row>
    <row r="38" spans="1:27" ht="13.5">
      <c r="A38" s="90"/>
      <c r="B38" s="489"/>
      <c r="C38" s="489" t="s">
        <v>154</v>
      </c>
      <c r="D38" s="489"/>
      <c r="E38" s="489"/>
      <c r="F38" s="489"/>
      <c r="G38" s="489"/>
      <c r="H38" s="489"/>
      <c r="I38" s="489"/>
      <c r="J38" s="489"/>
      <c r="K38" s="489"/>
      <c r="L38" s="489"/>
      <c r="M38" s="490"/>
      <c r="N38" s="490"/>
      <c r="O38" s="490"/>
      <c r="P38" s="93"/>
      <c r="Q38" s="93"/>
      <c r="R38" s="93"/>
      <c r="S38" s="93"/>
      <c r="T38" s="93"/>
      <c r="U38" s="90"/>
      <c r="V38" s="90"/>
      <c r="W38" s="90"/>
      <c r="X38" s="90"/>
      <c r="Y38" s="90"/>
      <c r="Z38" s="90"/>
      <c r="AA38" s="90"/>
    </row>
    <row r="39" spans="1:27" ht="13.5">
      <c r="A39" s="90"/>
      <c r="B39" s="489"/>
      <c r="C39" s="489" t="s">
        <v>156</v>
      </c>
      <c r="D39" s="489"/>
      <c r="E39" s="489"/>
      <c r="F39" s="489"/>
      <c r="G39" s="489"/>
      <c r="H39" s="489"/>
      <c r="I39" s="489"/>
      <c r="J39" s="489"/>
      <c r="K39" s="489"/>
      <c r="L39" s="489"/>
      <c r="M39" s="490"/>
      <c r="N39" s="490"/>
      <c r="O39" s="490"/>
      <c r="P39" s="93"/>
      <c r="Q39" s="93"/>
      <c r="R39" s="93"/>
      <c r="S39" s="93"/>
      <c r="T39" s="93"/>
      <c r="U39" s="90"/>
      <c r="V39" s="90"/>
      <c r="W39" s="90"/>
      <c r="X39" s="90"/>
      <c r="Y39" s="90"/>
      <c r="Z39" s="90"/>
      <c r="AA39" s="90"/>
    </row>
    <row r="40" spans="1:27" ht="13.5">
      <c r="A40" s="90"/>
      <c r="B40" s="489"/>
      <c r="C40" s="489" t="s">
        <v>160</v>
      </c>
      <c r="D40" s="489"/>
      <c r="E40" s="489"/>
      <c r="F40" s="489"/>
      <c r="G40" s="489"/>
      <c r="H40" s="489"/>
      <c r="I40" s="489"/>
      <c r="J40" s="489"/>
      <c r="K40" s="489"/>
      <c r="L40" s="489"/>
      <c r="M40" s="490"/>
      <c r="N40" s="490"/>
      <c r="O40" s="490"/>
      <c r="P40" s="93"/>
      <c r="Q40" s="93"/>
      <c r="R40" s="93"/>
      <c r="S40" s="93"/>
      <c r="T40" s="93"/>
      <c r="U40" s="90"/>
      <c r="V40" s="90"/>
      <c r="W40" s="90"/>
      <c r="X40" s="90"/>
      <c r="Y40" s="90"/>
      <c r="Z40" s="90"/>
      <c r="AA40" s="90"/>
    </row>
    <row r="41" spans="1:27" ht="13.5">
      <c r="A41" s="90"/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90"/>
      <c r="N41" s="490"/>
      <c r="O41" s="490"/>
      <c r="P41" s="93"/>
      <c r="Q41" s="93"/>
      <c r="R41" s="93"/>
      <c r="S41" s="93"/>
      <c r="T41" s="93"/>
      <c r="U41" s="90"/>
      <c r="V41" s="90"/>
      <c r="W41" s="90"/>
      <c r="X41" s="90"/>
      <c r="Y41" s="90"/>
      <c r="Z41" s="90"/>
      <c r="AA41" s="90"/>
    </row>
    <row r="42" spans="1:27" ht="13.5">
      <c r="A42" s="90"/>
      <c r="B42" s="489" t="s">
        <v>159</v>
      </c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90"/>
      <c r="N42" s="490"/>
      <c r="O42" s="490"/>
      <c r="P42" s="93"/>
      <c r="Q42" s="93"/>
      <c r="R42" s="93"/>
      <c r="S42" s="93"/>
      <c r="T42" s="93"/>
      <c r="U42" s="90"/>
      <c r="V42" s="90"/>
      <c r="W42" s="90"/>
      <c r="X42" s="90"/>
      <c r="Y42" s="90"/>
      <c r="Z42" s="90"/>
      <c r="AA42" s="90"/>
    </row>
    <row r="43" spans="1:27" ht="13.5">
      <c r="A43" s="90"/>
      <c r="B43" s="489"/>
      <c r="C43" s="489" t="s">
        <v>184</v>
      </c>
      <c r="D43" s="489"/>
      <c r="E43" s="489"/>
      <c r="F43" s="489"/>
      <c r="G43" s="489"/>
      <c r="H43" s="489"/>
      <c r="I43" s="489"/>
      <c r="J43" s="489"/>
      <c r="K43" s="489"/>
      <c r="L43" s="489"/>
      <c r="M43" s="490"/>
      <c r="N43" s="490"/>
      <c r="O43" s="490"/>
      <c r="P43" s="93"/>
      <c r="Q43" s="93"/>
      <c r="R43" s="93"/>
      <c r="S43" s="93"/>
      <c r="T43" s="93"/>
      <c r="U43" s="90"/>
      <c r="V43" s="90"/>
      <c r="W43" s="90"/>
      <c r="X43" s="90"/>
      <c r="Y43" s="90"/>
      <c r="Z43" s="90"/>
      <c r="AA43" s="90"/>
    </row>
    <row r="44" spans="1:27" ht="13.5">
      <c r="A44" s="90"/>
      <c r="B44" s="489"/>
      <c r="C44" s="489" t="s">
        <v>161</v>
      </c>
      <c r="D44" s="489"/>
      <c r="E44" s="489"/>
      <c r="F44" s="489"/>
      <c r="G44" s="489"/>
      <c r="H44" s="489"/>
      <c r="I44" s="489"/>
      <c r="J44" s="489"/>
      <c r="K44" s="489"/>
      <c r="L44" s="489"/>
      <c r="M44" s="490"/>
      <c r="N44" s="490"/>
      <c r="O44" s="490"/>
      <c r="P44" s="93"/>
      <c r="Q44" s="93"/>
      <c r="R44" s="93"/>
      <c r="S44" s="93"/>
      <c r="T44" s="93"/>
      <c r="U44" s="90"/>
      <c r="V44" s="90"/>
      <c r="W44" s="90"/>
      <c r="X44" s="90"/>
      <c r="Y44" s="90"/>
      <c r="Z44" s="90"/>
      <c r="AA44" s="90"/>
    </row>
    <row r="45" spans="1:27" ht="13.5">
      <c r="A45" s="90"/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90"/>
      <c r="N45" s="490"/>
      <c r="O45" s="490"/>
      <c r="P45" s="93"/>
      <c r="Q45" s="93"/>
      <c r="R45" s="93"/>
      <c r="S45" s="93"/>
      <c r="T45" s="93"/>
      <c r="U45" s="90"/>
      <c r="V45" s="90"/>
      <c r="W45" s="90"/>
      <c r="X45" s="90"/>
      <c r="Y45" s="90"/>
      <c r="Z45" s="90"/>
      <c r="AA45" s="90"/>
    </row>
    <row r="46" spans="1:27" ht="13.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3"/>
      <c r="N46" s="93"/>
      <c r="O46" s="93"/>
      <c r="P46" s="93"/>
      <c r="Q46" s="93"/>
      <c r="R46" s="93"/>
      <c r="S46" s="93"/>
      <c r="T46" s="93"/>
      <c r="U46" s="90"/>
      <c r="V46" s="90"/>
      <c r="W46" s="90"/>
      <c r="X46" s="90"/>
      <c r="Y46" s="90"/>
      <c r="Z46" s="90"/>
      <c r="AA46" s="90"/>
    </row>
    <row r="47" spans="1:27" ht="13.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3"/>
      <c r="N47" s="93"/>
      <c r="O47" s="93"/>
      <c r="P47" s="93"/>
      <c r="Q47" s="93"/>
      <c r="R47" s="93"/>
      <c r="S47" s="93"/>
      <c r="T47" s="93"/>
      <c r="U47" s="90"/>
      <c r="V47" s="90"/>
      <c r="W47" s="90"/>
      <c r="X47" s="90"/>
      <c r="Y47" s="90"/>
      <c r="Z47" s="90"/>
      <c r="AA47" s="90"/>
    </row>
  </sheetData>
  <sheetProtection sheet="1" objects="1" scenarios="1"/>
  <mergeCells count="3">
    <mergeCell ref="E4:K4"/>
    <mergeCell ref="E5:I5"/>
    <mergeCell ref="K14:L14"/>
  </mergeCells>
  <dataValidations count="4">
    <dataValidation type="whole" allowBlank="1" showInputMessage="1" showErrorMessage="1" sqref="I14:J14">
      <formula1>1</formula1>
      <formula2>31</formula2>
    </dataValidation>
    <dataValidation type="whole" allowBlank="1" showInputMessage="1" showErrorMessage="1" sqref="G14 I9:J12 G9:G11">
      <formula1>1</formula1>
      <formula2>12</formula2>
    </dataValidation>
    <dataValidation type="list" allowBlank="1" showInputMessage="1" showErrorMessage="1" sqref="E6">
      <formula1>"千円,百万円"</formula1>
    </dataValidation>
    <dataValidation type="whole" allowBlank="1" showInputMessage="1" showErrorMessage="1" sqref="E9:E11 E14">
      <formula1>2000</formula1>
      <formula2>2100</formula2>
    </dataValidation>
  </dataValidations>
  <printOptions/>
  <pageMargins left="0.5905511811023623" right="0.1968503937007874" top="0.3937007874015748" bottom="0.5905511811023623" header="0.5118110236220472" footer="0.5118110236220472"/>
  <pageSetup blackAndWhite="1" horizontalDpi="400" verticalDpi="4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V81"/>
  <sheetViews>
    <sheetView showGridLines="0" showRowColHeaders="0" showZeros="0" zoomScale="75" zoomScaleNormal="75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11" sqref="F11"/>
    </sheetView>
  </sheetViews>
  <sheetFormatPr defaultColWidth="9.00390625" defaultRowHeight="13.5"/>
  <cols>
    <col min="1" max="1" width="3.00390625" style="0" customWidth="1"/>
    <col min="2" max="3" width="4.125" style="0" customWidth="1"/>
    <col min="4" max="4" width="13.625" style="0" customWidth="1"/>
    <col min="5" max="5" width="4.125" style="0" customWidth="1"/>
    <col min="6" max="6" width="12.625" style="0" customWidth="1"/>
    <col min="7" max="7" width="5.625" style="0" customWidth="1"/>
    <col min="8" max="8" width="7.375" style="0" customWidth="1"/>
    <col min="9" max="9" width="5.625" style="0" customWidth="1"/>
    <col min="10" max="10" width="10.625" style="0" customWidth="1"/>
    <col min="11" max="21" width="12.625" style="0" customWidth="1"/>
  </cols>
  <sheetData>
    <row r="1" spans="1:22" ht="15" customHeight="1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ht="19.5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906" t="s">
        <v>183</v>
      </c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22" ht="1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</row>
    <row r="4" spans="1:22" ht="19.5" customHeight="1" thickBot="1">
      <c r="A4" s="350"/>
      <c r="B4" s="413" t="s">
        <v>182</v>
      </c>
      <c r="C4" s="355"/>
      <c r="D4" s="350"/>
      <c r="E4" s="350"/>
      <c r="F4" s="349"/>
      <c r="G4" s="349"/>
      <c r="H4" s="335" t="s">
        <v>141</v>
      </c>
      <c r="I4" s="1033">
        <f>IF(OR('属性'!E14="",'属性'!G14="",'属性'!I14=""),"",DATE('属性'!E14,'属性'!G14,'属性'!I14))</f>
      </c>
      <c r="J4" s="1033"/>
      <c r="K4" s="1033"/>
      <c r="L4" s="369" t="s">
        <v>142</v>
      </c>
      <c r="M4" s="340">
        <f>IF('属性'!E6="","",'属性'!E6)</f>
      </c>
      <c r="N4" s="371" t="s">
        <v>144</v>
      </c>
      <c r="O4" s="370">
        <f>IF('属性'!E4="","",'属性'!E4)</f>
      </c>
      <c r="P4" s="341"/>
      <c r="Q4" s="349"/>
      <c r="R4" s="349"/>
      <c r="S4" s="368" t="s">
        <v>143</v>
      </c>
      <c r="T4" s="1026">
        <f>IF('属性'!E5="","",'属性'!E5)</f>
      </c>
      <c r="U4" s="1026"/>
      <c r="V4" s="349"/>
    </row>
    <row r="5" spans="1:22" ht="15" customHeight="1">
      <c r="A5" s="350"/>
      <c r="B5" s="1036" t="s">
        <v>180</v>
      </c>
      <c r="C5" s="1037"/>
      <c r="D5" s="1027"/>
      <c r="E5" s="1028"/>
      <c r="F5" s="1034" t="s">
        <v>105</v>
      </c>
      <c r="G5" s="475" t="s">
        <v>108</v>
      </c>
      <c r="H5" s="476" t="s">
        <v>109</v>
      </c>
      <c r="I5" s="476" t="s">
        <v>110</v>
      </c>
      <c r="J5" s="1017" t="s">
        <v>111</v>
      </c>
      <c r="K5" s="450"/>
      <c r="L5" s="451"/>
      <c r="M5" s="451" t="s">
        <v>1</v>
      </c>
      <c r="N5" s="451"/>
      <c r="O5" s="451"/>
      <c r="P5" s="451"/>
      <c r="Q5" s="451"/>
      <c r="R5" s="451"/>
      <c r="S5" s="451"/>
      <c r="T5" s="452"/>
      <c r="U5" s="477"/>
      <c r="V5" s="349"/>
    </row>
    <row r="6" spans="1:22" ht="15" customHeight="1" thickBot="1">
      <c r="A6" s="350"/>
      <c r="B6" s="1038"/>
      <c r="C6" s="1039"/>
      <c r="D6" s="1029"/>
      <c r="E6" s="1030"/>
      <c r="F6" s="1035"/>
      <c r="G6" s="478" t="s">
        <v>112</v>
      </c>
      <c r="H6" s="479" t="s">
        <v>113</v>
      </c>
      <c r="I6" s="479" t="s">
        <v>114</v>
      </c>
      <c r="J6" s="1018"/>
      <c r="K6" s="472">
        <f>IF(OR('属性'!$E$11="",'属性'!$G$11=""),"",DATE('属性'!$E$11+1,'属性'!$G$11,1))</f>
      </c>
      <c r="L6" s="470">
        <f>IF(OR('属性'!$E$11="",'属性'!$G$11=""),"",DATE('属性'!$E$11+2,'属性'!$G$11,1))</f>
      </c>
      <c r="M6" s="470">
        <f>IF(OR('属性'!$E$11="",'属性'!$G$11=""),"",DATE('属性'!$E$11+3,'属性'!$G$11,1))</f>
      </c>
      <c r="N6" s="470">
        <f>IF(OR('属性'!$E$11="",'属性'!$G$11=""),"",DATE('属性'!$E$11+4,'属性'!$G$11,1))</f>
      </c>
      <c r="O6" s="470">
        <f>IF(OR('属性'!$E$11="",'属性'!$G$11=""),"",DATE('属性'!$E$11+5,'属性'!$G$11,1))</f>
      </c>
      <c r="P6" s="470">
        <f>IF(OR('属性'!$E$11="",'属性'!$G$11=""),"",DATE('属性'!$E$11+6,'属性'!$G$11,1))</f>
      </c>
      <c r="Q6" s="470">
        <f>IF(OR('属性'!$E$11="",'属性'!$G$11=""),"",DATE('属性'!$E$11+7,'属性'!$G$11,1))</f>
      </c>
      <c r="R6" s="470">
        <f>IF(OR('属性'!$E$11="",'属性'!$G$11=""),"",DATE('属性'!$E$11+8,'属性'!$G$11,1))</f>
      </c>
      <c r="S6" s="470">
        <f>IF(OR('属性'!$E$11="",'属性'!$G$11=""),"",DATE('属性'!$E$11+9,'属性'!$G$11,1))</f>
      </c>
      <c r="T6" s="473">
        <f>IF(OR('属性'!$E$11="",'属性'!$G$11=""),"",DATE('属性'!$E$11+10,'属性'!$G$11,1))</f>
      </c>
      <c r="U6" s="480" t="s">
        <v>140</v>
      </c>
      <c r="V6" s="349"/>
    </row>
    <row r="7" spans="1:22" ht="13.5" customHeight="1" hidden="1" thickBot="1">
      <c r="A7" s="350"/>
      <c r="B7" s="330"/>
      <c r="C7" s="331"/>
      <c r="D7" s="437"/>
      <c r="E7" s="437"/>
      <c r="F7" s="438"/>
      <c r="G7" s="439"/>
      <c r="H7" s="440"/>
      <c r="I7" s="441"/>
      <c r="J7" s="442"/>
      <c r="K7" s="443">
        <v>1</v>
      </c>
      <c r="L7" s="440">
        <v>2</v>
      </c>
      <c r="M7" s="444">
        <v>3</v>
      </c>
      <c r="N7" s="444">
        <v>4</v>
      </c>
      <c r="O7" s="444">
        <v>5</v>
      </c>
      <c r="P7" s="444">
        <v>6</v>
      </c>
      <c r="Q7" s="444">
        <v>7</v>
      </c>
      <c r="R7" s="444">
        <v>8</v>
      </c>
      <c r="S7" s="444">
        <v>9</v>
      </c>
      <c r="T7" s="438">
        <v>10</v>
      </c>
      <c r="U7" s="438"/>
      <c r="V7" s="349"/>
    </row>
    <row r="8" spans="1:22" ht="13.5" customHeight="1" hidden="1">
      <c r="A8" s="350"/>
      <c r="B8" s="1040" t="s">
        <v>134</v>
      </c>
      <c r="C8" s="290" t="s">
        <v>121</v>
      </c>
      <c r="D8" s="434"/>
      <c r="E8" s="419"/>
      <c r="F8" s="426"/>
      <c r="G8" s="85"/>
      <c r="H8" s="85"/>
      <c r="I8" s="85"/>
      <c r="J8" s="85"/>
      <c r="K8" s="272">
        <f>IF($G11&gt;K$7,$J11*I11,F11)</f>
        <v>0</v>
      </c>
      <c r="L8" s="435">
        <f>IF($G11&gt;L$7,$J11*12,$F11-SUM($K8:K8))</f>
        <v>0</v>
      </c>
      <c r="M8" s="273">
        <f>IF($G11&gt;M$7,$J11*12,$F11-SUM($K8:L8))</f>
        <v>0</v>
      </c>
      <c r="N8" s="273">
        <f>IF($G11&gt;N$7,$J11*12,$F11-SUM($K8:M8))</f>
        <v>0</v>
      </c>
      <c r="O8" s="273">
        <f>IF($G11&gt;O$7,$J11*12,$F11-SUM($K8:N8))</f>
        <v>0</v>
      </c>
      <c r="P8" s="273">
        <f>IF($G11&gt;P$7,$J11*12,$F11-SUM($K8:O8))</f>
        <v>0</v>
      </c>
      <c r="Q8" s="273">
        <f>IF($G11&gt;Q$7,$J11*12,$F11-SUM($K8:P8))</f>
        <v>0</v>
      </c>
      <c r="R8" s="273">
        <f>IF($G11&gt;R$7,$J11*12,$F11-SUM($K8:Q8))</f>
        <v>0</v>
      </c>
      <c r="S8" s="273">
        <f>IF($G11&gt;S$7,$J11*12,$F11-SUM($K8:R8))</f>
        <v>0</v>
      </c>
      <c r="T8" s="436">
        <f>IF($G11&gt;T$7,$J11*12,$F11-SUM($K8:S8))</f>
        <v>0</v>
      </c>
      <c r="U8" s="436">
        <f>+F11-SUM(K8:T8)</f>
        <v>0</v>
      </c>
      <c r="V8" s="349"/>
    </row>
    <row r="9" spans="1:22" ht="13.5" customHeight="1" hidden="1">
      <c r="A9" s="350"/>
      <c r="B9" s="1040"/>
      <c r="C9" s="290" t="s">
        <v>122</v>
      </c>
      <c r="D9" s="285" t="s">
        <v>128</v>
      </c>
      <c r="E9" s="419"/>
      <c r="F9" s="426"/>
      <c r="G9" s="85"/>
      <c r="H9" s="85"/>
      <c r="I9" s="85"/>
      <c r="J9" s="85"/>
      <c r="K9" s="264">
        <f>IF($G12&gt;K$7,$J12*I12,F12)</f>
        <v>0</v>
      </c>
      <c r="L9" s="265">
        <f>IF($G12&gt;L$7,$J12*12,$F12-SUM($K9:K9))</f>
        <v>0</v>
      </c>
      <c r="M9" s="266">
        <f>IF($G12&gt;M$7,$J12*12,$F12-SUM($K9:L9))</f>
        <v>0</v>
      </c>
      <c r="N9" s="266">
        <f>IF($G12&gt;N$7,$J12*12,$F12-SUM($K9:M9))</f>
        <v>0</v>
      </c>
      <c r="O9" s="266">
        <f>IF($G12&gt;O$7,$J12*12,$F12-SUM($K9:N9))</f>
        <v>0</v>
      </c>
      <c r="P9" s="266">
        <f>IF($G12&gt;P$7,$J12*12,$F12-SUM($K9:O9))</f>
        <v>0</v>
      </c>
      <c r="Q9" s="266">
        <f>IF($G12&gt;Q$7,$J12*12,$F12-SUM($K9:P9))</f>
        <v>0</v>
      </c>
      <c r="R9" s="266">
        <f>IF($G12&gt;R$7,$J12*12,$F12-SUM($K9:Q9))</f>
        <v>0</v>
      </c>
      <c r="S9" s="266">
        <f>IF($G12&gt;S$7,$J12*12,$F12-SUM($K9:R9))</f>
        <v>0</v>
      </c>
      <c r="T9" s="267">
        <f>IF($G12&gt;T$7,$J12*12,$F12-SUM($K9:S9))</f>
        <v>0</v>
      </c>
      <c r="U9" s="267">
        <f>+F12-SUM(K9:T9)</f>
        <v>0</v>
      </c>
      <c r="V9" s="349"/>
    </row>
    <row r="10" spans="1:22" ht="13.5" customHeight="1" hidden="1" thickBot="1">
      <c r="A10" s="350"/>
      <c r="B10" s="1041"/>
      <c r="C10" s="291" t="s">
        <v>123</v>
      </c>
      <c r="D10" s="286"/>
      <c r="E10" s="420" t="s">
        <v>117</v>
      </c>
      <c r="F10" s="426"/>
      <c r="G10" s="85"/>
      <c r="H10" s="85"/>
      <c r="I10" s="85"/>
      <c r="J10" s="85"/>
      <c r="K10" s="269">
        <f aca="true" t="shared" si="0" ref="K10:U10">SUM(K8:K9)</f>
        <v>0</v>
      </c>
      <c r="L10" s="268">
        <f t="shared" si="0"/>
        <v>0</v>
      </c>
      <c r="M10" s="270">
        <f t="shared" si="0"/>
        <v>0</v>
      </c>
      <c r="N10" s="270">
        <f t="shared" si="0"/>
        <v>0</v>
      </c>
      <c r="O10" s="270">
        <f t="shared" si="0"/>
        <v>0</v>
      </c>
      <c r="P10" s="270">
        <f t="shared" si="0"/>
        <v>0</v>
      </c>
      <c r="Q10" s="270">
        <f t="shared" si="0"/>
        <v>0</v>
      </c>
      <c r="R10" s="270">
        <f t="shared" si="0"/>
        <v>0</v>
      </c>
      <c r="S10" s="270">
        <f t="shared" si="0"/>
        <v>0</v>
      </c>
      <c r="T10" s="271">
        <f t="shared" si="0"/>
        <v>0</v>
      </c>
      <c r="U10" s="271">
        <f t="shared" si="0"/>
        <v>0</v>
      </c>
      <c r="V10" s="349"/>
    </row>
    <row r="11" spans="1:22" ht="13.5" customHeight="1">
      <c r="A11" s="350"/>
      <c r="B11" s="1042" t="s">
        <v>135</v>
      </c>
      <c r="C11" s="292" t="s">
        <v>121</v>
      </c>
      <c r="D11" s="287"/>
      <c r="E11" s="421" t="s">
        <v>190</v>
      </c>
      <c r="F11" s="519"/>
      <c r="G11" s="525"/>
      <c r="H11" s="531"/>
      <c r="I11" s="538"/>
      <c r="J11" s="545">
        <f>IF(ISERROR(F11/G11/12),"",F11/G11/12)</f>
      </c>
      <c r="K11" s="551"/>
      <c r="L11" s="518"/>
      <c r="M11" s="552"/>
      <c r="N11" s="552"/>
      <c r="O11" s="552"/>
      <c r="P11" s="552"/>
      <c r="Q11" s="552"/>
      <c r="R11" s="552"/>
      <c r="S11" s="552"/>
      <c r="T11" s="260"/>
      <c r="U11" s="553">
        <f>SUM(K11:T11)*-1</f>
        <v>0</v>
      </c>
      <c r="V11" s="349"/>
    </row>
    <row r="12" spans="1:22" ht="13.5" customHeight="1">
      <c r="A12" s="350"/>
      <c r="B12" s="1043"/>
      <c r="C12" s="293" t="s">
        <v>122</v>
      </c>
      <c r="D12" s="288" t="s">
        <v>129</v>
      </c>
      <c r="E12" s="422" t="s">
        <v>191</v>
      </c>
      <c r="F12" s="520"/>
      <c r="G12" s="526"/>
      <c r="H12" s="532"/>
      <c r="I12" s="539"/>
      <c r="J12" s="546">
        <f>IF(ISERROR(F12/G12/12),"",F12/G12/12)</f>
      </c>
      <c r="K12" s="554"/>
      <c r="L12" s="555"/>
      <c r="M12" s="556"/>
      <c r="N12" s="556"/>
      <c r="O12" s="556"/>
      <c r="P12" s="556"/>
      <c r="Q12" s="556"/>
      <c r="R12" s="556"/>
      <c r="S12" s="556"/>
      <c r="T12" s="557"/>
      <c r="U12" s="558">
        <f>SUM(K12:T12)*-1</f>
        <v>0</v>
      </c>
      <c r="V12" s="349"/>
    </row>
    <row r="13" spans="1:22" ht="13.5" customHeight="1" thickBot="1">
      <c r="A13" s="350"/>
      <c r="B13" s="1044"/>
      <c r="C13" s="293" t="s">
        <v>123</v>
      </c>
      <c r="D13" s="289"/>
      <c r="E13" s="423" t="s">
        <v>117</v>
      </c>
      <c r="F13" s="521">
        <f>SUM(F11:F12)</f>
        <v>0</v>
      </c>
      <c r="G13" s="527">
        <f>IF(F13=0,0,(F11*G11+F12*G12)/F13)</f>
        <v>0</v>
      </c>
      <c r="H13" s="533">
        <f>IF(F13=0,0,(F11*H11+F12*H12)/F13)</f>
        <v>0</v>
      </c>
      <c r="I13" s="540" t="s">
        <v>106</v>
      </c>
      <c r="J13" s="547">
        <f>SUM(J11:J12)</f>
        <v>0</v>
      </c>
      <c r="K13" s="559">
        <f aca="true" t="shared" si="1" ref="K13:U13">SUM(K11:K12)</f>
        <v>0</v>
      </c>
      <c r="L13" s="560">
        <f t="shared" si="1"/>
        <v>0</v>
      </c>
      <c r="M13" s="561">
        <f>SUM(M11:M12)</f>
        <v>0</v>
      </c>
      <c r="N13" s="561">
        <f t="shared" si="1"/>
        <v>0</v>
      </c>
      <c r="O13" s="561">
        <f t="shared" si="1"/>
        <v>0</v>
      </c>
      <c r="P13" s="561">
        <f t="shared" si="1"/>
        <v>0</v>
      </c>
      <c r="Q13" s="561">
        <f t="shared" si="1"/>
        <v>0</v>
      </c>
      <c r="R13" s="561">
        <f t="shared" si="1"/>
        <v>0</v>
      </c>
      <c r="S13" s="561">
        <f t="shared" si="1"/>
        <v>0</v>
      </c>
      <c r="T13" s="562">
        <f t="shared" si="1"/>
        <v>0</v>
      </c>
      <c r="U13" s="562">
        <f t="shared" si="1"/>
        <v>0</v>
      </c>
      <c r="V13" s="349"/>
    </row>
    <row r="14" spans="1:22" ht="13.5" customHeight="1">
      <c r="A14" s="350"/>
      <c r="B14" s="310"/>
      <c r="C14" s="311" t="s">
        <v>121</v>
      </c>
      <c r="D14" s="312"/>
      <c r="E14" s="424" t="s">
        <v>190</v>
      </c>
      <c r="F14" s="522">
        <f>F11</f>
        <v>0</v>
      </c>
      <c r="G14" s="528">
        <f aca="true" t="shared" si="2" ref="G14:I15">G11</f>
        <v>0</v>
      </c>
      <c r="H14" s="534">
        <f t="shared" si="2"/>
        <v>0</v>
      </c>
      <c r="I14" s="541">
        <f t="shared" si="2"/>
        <v>0</v>
      </c>
      <c r="J14" s="548" t="s">
        <v>106</v>
      </c>
      <c r="K14" s="563">
        <f>+K8+K11</f>
        <v>0</v>
      </c>
      <c r="L14" s="564">
        <f aca="true" t="shared" si="3" ref="L14:U14">+L8+L11</f>
        <v>0</v>
      </c>
      <c r="M14" s="565">
        <f t="shared" si="3"/>
        <v>0</v>
      </c>
      <c r="N14" s="565">
        <f t="shared" si="3"/>
        <v>0</v>
      </c>
      <c r="O14" s="565">
        <f t="shared" si="3"/>
        <v>0</v>
      </c>
      <c r="P14" s="565">
        <f t="shared" si="3"/>
        <v>0</v>
      </c>
      <c r="Q14" s="565">
        <f t="shared" si="3"/>
        <v>0</v>
      </c>
      <c r="R14" s="565">
        <f t="shared" si="3"/>
        <v>0</v>
      </c>
      <c r="S14" s="565">
        <f t="shared" si="3"/>
        <v>0</v>
      </c>
      <c r="T14" s="566">
        <f t="shared" si="3"/>
        <v>0</v>
      </c>
      <c r="U14" s="566">
        <f t="shared" si="3"/>
        <v>0</v>
      </c>
      <c r="V14" s="349"/>
    </row>
    <row r="15" spans="1:22" ht="13.5" customHeight="1">
      <c r="A15" s="350"/>
      <c r="B15" s="313"/>
      <c r="C15" s="314" t="s">
        <v>122</v>
      </c>
      <c r="D15" s="315" t="s">
        <v>129</v>
      </c>
      <c r="E15" s="329" t="s">
        <v>191</v>
      </c>
      <c r="F15" s="522">
        <f>F12</f>
        <v>0</v>
      </c>
      <c r="G15" s="528">
        <f t="shared" si="2"/>
        <v>0</v>
      </c>
      <c r="H15" s="534">
        <f t="shared" si="2"/>
        <v>0</v>
      </c>
      <c r="I15" s="541">
        <f t="shared" si="2"/>
        <v>0</v>
      </c>
      <c r="J15" s="549" t="s">
        <v>106</v>
      </c>
      <c r="K15" s="567">
        <f aca="true" t="shared" si="4" ref="K15:U15">+K9+K12</f>
        <v>0</v>
      </c>
      <c r="L15" s="568">
        <f t="shared" si="4"/>
        <v>0</v>
      </c>
      <c r="M15" s="569">
        <f>+M9+M12</f>
        <v>0</v>
      </c>
      <c r="N15" s="569">
        <f t="shared" si="4"/>
        <v>0</v>
      </c>
      <c r="O15" s="569">
        <f t="shared" si="4"/>
        <v>0</v>
      </c>
      <c r="P15" s="569">
        <f t="shared" si="4"/>
        <v>0</v>
      </c>
      <c r="Q15" s="569">
        <f t="shared" si="4"/>
        <v>0</v>
      </c>
      <c r="R15" s="569">
        <f t="shared" si="4"/>
        <v>0</v>
      </c>
      <c r="S15" s="569">
        <f t="shared" si="4"/>
        <v>0</v>
      </c>
      <c r="T15" s="570">
        <f t="shared" si="4"/>
        <v>0</v>
      </c>
      <c r="U15" s="570">
        <f t="shared" si="4"/>
        <v>0</v>
      </c>
      <c r="V15" s="349"/>
    </row>
    <row r="16" spans="1:22" ht="13.5" customHeight="1" thickBot="1">
      <c r="A16" s="350"/>
      <c r="B16" s="316" t="s">
        <v>115</v>
      </c>
      <c r="C16" s="317" t="s">
        <v>123</v>
      </c>
      <c r="D16" s="318"/>
      <c r="E16" s="425" t="s">
        <v>117</v>
      </c>
      <c r="F16" s="523">
        <f>SUM(F14:F15)</f>
        <v>0</v>
      </c>
      <c r="G16" s="529">
        <f>IF(F16=0,0,(F14*G14+F15*G15)/F16)</f>
        <v>0</v>
      </c>
      <c r="H16" s="535">
        <f>IF(F16=0,0,(F14*H14+F15*H15)/F16)</f>
        <v>0</v>
      </c>
      <c r="I16" s="542" t="s">
        <v>106</v>
      </c>
      <c r="J16" s="550" t="s">
        <v>106</v>
      </c>
      <c r="K16" s="571">
        <f aca="true" t="shared" si="5" ref="K16:U16">SUM(K14:K15)</f>
        <v>0</v>
      </c>
      <c r="L16" s="572">
        <f t="shared" si="5"/>
        <v>0</v>
      </c>
      <c r="M16" s="573">
        <f t="shared" si="5"/>
        <v>0</v>
      </c>
      <c r="N16" s="573">
        <f t="shared" si="5"/>
        <v>0</v>
      </c>
      <c r="O16" s="573">
        <f t="shared" si="5"/>
        <v>0</v>
      </c>
      <c r="P16" s="573">
        <f t="shared" si="5"/>
        <v>0</v>
      </c>
      <c r="Q16" s="573">
        <f t="shared" si="5"/>
        <v>0</v>
      </c>
      <c r="R16" s="573">
        <f t="shared" si="5"/>
        <v>0</v>
      </c>
      <c r="S16" s="573">
        <f t="shared" si="5"/>
        <v>0</v>
      </c>
      <c r="T16" s="574">
        <f t="shared" si="5"/>
        <v>0</v>
      </c>
      <c r="U16" s="574">
        <f t="shared" si="5"/>
        <v>0</v>
      </c>
      <c r="V16" s="349"/>
    </row>
    <row r="17" spans="1:22" ht="13.5" customHeight="1">
      <c r="A17" s="350"/>
      <c r="B17" s="316"/>
      <c r="C17" s="1019" t="s">
        <v>133</v>
      </c>
      <c r="D17" s="312"/>
      <c r="E17" s="424" t="s">
        <v>190</v>
      </c>
      <c r="F17" s="522">
        <f aca="true" t="shared" si="6" ref="F17:I18">+F11</f>
        <v>0</v>
      </c>
      <c r="G17" s="528">
        <f t="shared" si="6"/>
        <v>0</v>
      </c>
      <c r="H17" s="536">
        <f t="shared" si="6"/>
        <v>0</v>
      </c>
      <c r="I17" s="543">
        <f t="shared" si="6"/>
        <v>0</v>
      </c>
      <c r="J17" s="548" t="s">
        <v>106</v>
      </c>
      <c r="K17" s="563">
        <f>+F17-K14</f>
        <v>0</v>
      </c>
      <c r="L17" s="564">
        <f>+K17-L14</f>
        <v>0</v>
      </c>
      <c r="M17" s="565">
        <f aca="true" t="shared" si="7" ref="M17:T17">+L17-M14</f>
        <v>0</v>
      </c>
      <c r="N17" s="565">
        <f t="shared" si="7"/>
        <v>0</v>
      </c>
      <c r="O17" s="565">
        <f t="shared" si="7"/>
        <v>0</v>
      </c>
      <c r="P17" s="565">
        <f t="shared" si="7"/>
        <v>0</v>
      </c>
      <c r="Q17" s="565">
        <f t="shared" si="7"/>
        <v>0</v>
      </c>
      <c r="R17" s="565">
        <f t="shared" si="7"/>
        <v>0</v>
      </c>
      <c r="S17" s="565">
        <f t="shared" si="7"/>
        <v>0</v>
      </c>
      <c r="T17" s="566">
        <f t="shared" si="7"/>
        <v>0</v>
      </c>
      <c r="U17" s="566">
        <f>+T17-U14</f>
        <v>0</v>
      </c>
      <c r="V17" s="349"/>
    </row>
    <row r="18" spans="1:22" ht="13.5" customHeight="1">
      <c r="A18" s="350"/>
      <c r="B18" s="316" t="s">
        <v>116</v>
      </c>
      <c r="C18" s="1020"/>
      <c r="D18" s="315" t="s">
        <v>130</v>
      </c>
      <c r="E18" s="329" t="s">
        <v>191</v>
      </c>
      <c r="F18" s="524">
        <f t="shared" si="6"/>
        <v>0</v>
      </c>
      <c r="G18" s="530">
        <f t="shared" si="6"/>
        <v>0</v>
      </c>
      <c r="H18" s="537">
        <f t="shared" si="6"/>
        <v>0</v>
      </c>
      <c r="I18" s="544">
        <f t="shared" si="6"/>
        <v>0</v>
      </c>
      <c r="J18" s="549" t="s">
        <v>106</v>
      </c>
      <c r="K18" s="567">
        <f>+F18-K15</f>
        <v>0</v>
      </c>
      <c r="L18" s="568">
        <f aca="true" t="shared" si="8" ref="L18:T18">+K18-L15</f>
        <v>0</v>
      </c>
      <c r="M18" s="569">
        <f t="shared" si="8"/>
        <v>0</v>
      </c>
      <c r="N18" s="569">
        <f t="shared" si="8"/>
        <v>0</v>
      </c>
      <c r="O18" s="569">
        <f t="shared" si="8"/>
        <v>0</v>
      </c>
      <c r="P18" s="569">
        <f t="shared" si="8"/>
        <v>0</v>
      </c>
      <c r="Q18" s="569">
        <f t="shared" si="8"/>
        <v>0</v>
      </c>
      <c r="R18" s="569">
        <f t="shared" si="8"/>
        <v>0</v>
      </c>
      <c r="S18" s="569">
        <f t="shared" si="8"/>
        <v>0</v>
      </c>
      <c r="T18" s="570">
        <f t="shared" si="8"/>
        <v>0</v>
      </c>
      <c r="U18" s="570">
        <f>+T18-U15</f>
        <v>0</v>
      </c>
      <c r="V18" s="349"/>
    </row>
    <row r="19" spans="1:22" ht="13.5" customHeight="1" thickBot="1">
      <c r="A19" s="350"/>
      <c r="B19" s="316"/>
      <c r="C19" s="1021"/>
      <c r="D19" s="318"/>
      <c r="E19" s="425" t="s">
        <v>117</v>
      </c>
      <c r="F19" s="523">
        <f>SUM(F17:F18)</f>
        <v>0</v>
      </c>
      <c r="G19" s="529">
        <f>IF(F19=0,0,(F17*G17+F18*G18)/F19)</f>
        <v>0</v>
      </c>
      <c r="H19" s="535">
        <f>IF(F19=0,0,(F17*H17+F18*H18)/F19)</f>
        <v>0</v>
      </c>
      <c r="I19" s="542" t="s">
        <v>106</v>
      </c>
      <c r="J19" s="550" t="s">
        <v>106</v>
      </c>
      <c r="K19" s="571">
        <f aca="true" t="shared" si="9" ref="K19:U19">SUM(K17:K18)</f>
        <v>0</v>
      </c>
      <c r="L19" s="572">
        <f t="shared" si="9"/>
        <v>0</v>
      </c>
      <c r="M19" s="573">
        <f t="shared" si="9"/>
        <v>0</v>
      </c>
      <c r="N19" s="573">
        <f t="shared" si="9"/>
        <v>0</v>
      </c>
      <c r="O19" s="573">
        <f t="shared" si="9"/>
        <v>0</v>
      </c>
      <c r="P19" s="573">
        <f t="shared" si="9"/>
        <v>0</v>
      </c>
      <c r="Q19" s="573">
        <f t="shared" si="9"/>
        <v>0</v>
      </c>
      <c r="R19" s="573">
        <f t="shared" si="9"/>
        <v>0</v>
      </c>
      <c r="S19" s="573">
        <f t="shared" si="9"/>
        <v>0</v>
      </c>
      <c r="T19" s="574">
        <f t="shared" si="9"/>
        <v>0</v>
      </c>
      <c r="U19" s="574">
        <f t="shared" si="9"/>
        <v>0</v>
      </c>
      <c r="V19" s="349"/>
    </row>
    <row r="20" spans="1:22" ht="13.5" customHeight="1">
      <c r="A20" s="350"/>
      <c r="B20" s="316" t="s">
        <v>118</v>
      </c>
      <c r="C20" s="1019" t="s">
        <v>132</v>
      </c>
      <c r="D20" s="312"/>
      <c r="E20" s="424" t="s">
        <v>190</v>
      </c>
      <c r="F20" s="522">
        <f aca="true" t="shared" si="10" ref="F20:I21">F11</f>
        <v>0</v>
      </c>
      <c r="G20" s="528">
        <f t="shared" si="10"/>
        <v>0</v>
      </c>
      <c r="H20" s="536">
        <f t="shared" si="10"/>
        <v>0</v>
      </c>
      <c r="I20" s="543">
        <f t="shared" si="10"/>
        <v>0</v>
      </c>
      <c r="J20" s="548" t="s">
        <v>106</v>
      </c>
      <c r="K20" s="563">
        <f>+(F17+K17)*H20/2400*I11</f>
        <v>0</v>
      </c>
      <c r="L20" s="564">
        <f aca="true" t="shared" si="11" ref="L20:T20">+(K17+L17)*$H20/200</f>
        <v>0</v>
      </c>
      <c r="M20" s="565">
        <f t="shared" si="11"/>
        <v>0</v>
      </c>
      <c r="N20" s="565">
        <f t="shared" si="11"/>
        <v>0</v>
      </c>
      <c r="O20" s="565">
        <f t="shared" si="11"/>
        <v>0</v>
      </c>
      <c r="P20" s="565">
        <f t="shared" si="11"/>
        <v>0</v>
      </c>
      <c r="Q20" s="565">
        <f t="shared" si="11"/>
        <v>0</v>
      </c>
      <c r="R20" s="565">
        <f t="shared" si="11"/>
        <v>0</v>
      </c>
      <c r="S20" s="565">
        <f t="shared" si="11"/>
        <v>0</v>
      </c>
      <c r="T20" s="566">
        <f t="shared" si="11"/>
        <v>0</v>
      </c>
      <c r="U20" s="575" t="s">
        <v>98</v>
      </c>
      <c r="V20" s="349"/>
    </row>
    <row r="21" spans="1:22" ht="13.5" customHeight="1">
      <c r="A21" s="350"/>
      <c r="B21" s="316"/>
      <c r="C21" s="1020"/>
      <c r="D21" s="315" t="s">
        <v>131</v>
      </c>
      <c r="E21" s="329" t="s">
        <v>191</v>
      </c>
      <c r="F21" s="524">
        <f t="shared" si="10"/>
        <v>0</v>
      </c>
      <c r="G21" s="530">
        <f t="shared" si="10"/>
        <v>0</v>
      </c>
      <c r="H21" s="537">
        <f t="shared" si="10"/>
        <v>0</v>
      </c>
      <c r="I21" s="544">
        <f t="shared" si="10"/>
        <v>0</v>
      </c>
      <c r="J21" s="549" t="s">
        <v>106</v>
      </c>
      <c r="K21" s="567">
        <f>+(F18+K18)*H21/2400*I12</f>
        <v>0</v>
      </c>
      <c r="L21" s="568">
        <f aca="true" t="shared" si="12" ref="L21:T21">+(K18+L18)*$H21/200</f>
        <v>0</v>
      </c>
      <c r="M21" s="569">
        <f t="shared" si="12"/>
        <v>0</v>
      </c>
      <c r="N21" s="569">
        <f t="shared" si="12"/>
        <v>0</v>
      </c>
      <c r="O21" s="569">
        <f t="shared" si="12"/>
        <v>0</v>
      </c>
      <c r="P21" s="569">
        <f t="shared" si="12"/>
        <v>0</v>
      </c>
      <c r="Q21" s="569">
        <f t="shared" si="12"/>
        <v>0</v>
      </c>
      <c r="R21" s="569">
        <f t="shared" si="12"/>
        <v>0</v>
      </c>
      <c r="S21" s="569">
        <f t="shared" si="12"/>
        <v>0</v>
      </c>
      <c r="T21" s="570">
        <f t="shared" si="12"/>
        <v>0</v>
      </c>
      <c r="U21" s="576" t="s">
        <v>107</v>
      </c>
      <c r="V21" s="349"/>
    </row>
    <row r="22" spans="1:22" ht="13.5" customHeight="1" thickBot="1">
      <c r="A22" s="350"/>
      <c r="B22" s="319"/>
      <c r="C22" s="1021"/>
      <c r="D22" s="318"/>
      <c r="E22" s="425" t="s">
        <v>117</v>
      </c>
      <c r="F22" s="523">
        <f>SUM(F20:F21)</f>
        <v>0</v>
      </c>
      <c r="G22" s="529">
        <f>IF(F22=0,0,(F20*G20+F21*G21)/F22)</f>
        <v>0</v>
      </c>
      <c r="H22" s="535">
        <f>IF(F22=0,0,(F20*H20+F21*H21)/F22)</f>
        <v>0</v>
      </c>
      <c r="I22" s="542" t="s">
        <v>106</v>
      </c>
      <c r="J22" s="550" t="s">
        <v>106</v>
      </c>
      <c r="K22" s="571">
        <f aca="true" t="shared" si="13" ref="K22:T22">SUM(K20:K21)</f>
        <v>0</v>
      </c>
      <c r="L22" s="572">
        <f t="shared" si="13"/>
        <v>0</v>
      </c>
      <c r="M22" s="573">
        <f t="shared" si="13"/>
        <v>0</v>
      </c>
      <c r="N22" s="573">
        <f t="shared" si="13"/>
        <v>0</v>
      </c>
      <c r="O22" s="573">
        <f t="shared" si="13"/>
        <v>0</v>
      </c>
      <c r="P22" s="573">
        <f t="shared" si="13"/>
        <v>0</v>
      </c>
      <c r="Q22" s="573">
        <f t="shared" si="13"/>
        <v>0</v>
      </c>
      <c r="R22" s="573">
        <f t="shared" si="13"/>
        <v>0</v>
      </c>
      <c r="S22" s="573">
        <f t="shared" si="13"/>
        <v>0</v>
      </c>
      <c r="T22" s="574">
        <f t="shared" si="13"/>
        <v>0</v>
      </c>
      <c r="U22" s="577" t="s">
        <v>107</v>
      </c>
      <c r="V22" s="349"/>
    </row>
    <row r="23" spans="1:22" ht="13.5" customHeight="1" thickBot="1">
      <c r="A23" s="350"/>
      <c r="B23" s="356"/>
      <c r="C23" s="356"/>
      <c r="D23" s="357"/>
      <c r="E23" s="358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49"/>
    </row>
    <row r="24" spans="1:22" ht="13.5" customHeight="1">
      <c r="A24" s="350"/>
      <c r="B24" s="1036" t="s">
        <v>181</v>
      </c>
      <c r="C24" s="1037"/>
      <c r="D24" s="1027" t="s">
        <v>178</v>
      </c>
      <c r="E24" s="1028"/>
      <c r="F24" s="474" t="s">
        <v>133</v>
      </c>
      <c r="G24" s="475" t="s">
        <v>177</v>
      </c>
      <c r="H24" s="476" t="s">
        <v>109</v>
      </c>
      <c r="I24" s="481"/>
      <c r="J24" s="1031" t="s">
        <v>111</v>
      </c>
      <c r="K24" s="450"/>
      <c r="L24" s="451"/>
      <c r="M24" s="451" t="s">
        <v>1</v>
      </c>
      <c r="N24" s="451"/>
      <c r="O24" s="451"/>
      <c r="P24" s="451"/>
      <c r="Q24" s="451"/>
      <c r="R24" s="451"/>
      <c r="S24" s="451"/>
      <c r="T24" s="452"/>
      <c r="U24" s="477"/>
      <c r="V24" s="349"/>
    </row>
    <row r="25" spans="1:22" ht="13.5" customHeight="1" thickBot="1">
      <c r="A25" s="350"/>
      <c r="B25" s="1038"/>
      <c r="C25" s="1039"/>
      <c r="D25" s="1029"/>
      <c r="E25" s="1030"/>
      <c r="F25" s="482">
        <f>IF(OR('属性'!$E$11="",'属性'!$G$11=""),"",DATE('属性'!$E$11,'属性'!$G$11,1))</f>
      </c>
      <c r="G25" s="478" t="s">
        <v>112</v>
      </c>
      <c r="H25" s="479" t="s">
        <v>113</v>
      </c>
      <c r="I25" s="483"/>
      <c r="J25" s="1032"/>
      <c r="K25" s="472">
        <f>IF(OR('属性'!$E$11="",'属性'!$G$11=""),"",DATE('属性'!$E$11+1,'属性'!$G$11,1))</f>
      </c>
      <c r="L25" s="470">
        <f>IF(OR('属性'!$E$11="",'属性'!$G$11=""),"",DATE('属性'!$E$11+2,'属性'!$G$11,1))</f>
      </c>
      <c r="M25" s="470">
        <f>IF(OR('属性'!$E$11="",'属性'!$G$11=""),"",DATE('属性'!$E$11+3,'属性'!$G$11,1))</f>
      </c>
      <c r="N25" s="470">
        <f>IF(OR('属性'!$E$11="",'属性'!$G$11=""),"",DATE('属性'!$E$11+4,'属性'!$G$11,1))</f>
      </c>
      <c r="O25" s="470">
        <f>IF(OR('属性'!$E$11="",'属性'!$G$11=""),"",DATE('属性'!$E$11+5,'属性'!$G$11,1))</f>
      </c>
      <c r="P25" s="470">
        <f>IF(OR('属性'!$E$11="",'属性'!$G$11=""),"",DATE('属性'!$E$11+6,'属性'!$G$11,1))</f>
      </c>
      <c r="Q25" s="470">
        <f>IF(OR('属性'!$E$11="",'属性'!$G$11=""),"",DATE('属性'!$E$11+7,'属性'!$G$11,1))</f>
      </c>
      <c r="R25" s="470">
        <f>IF(OR('属性'!$E$11="",'属性'!$G$11=""),"",DATE('属性'!$E$11+8,'属性'!$G$11,1))</f>
      </c>
      <c r="S25" s="470">
        <f>IF(OR('属性'!$E$11="",'属性'!$G$11=""),"",DATE('属性'!$E$11+9,'属性'!$G$11,1))</f>
      </c>
      <c r="T25" s="473">
        <f>IF(OR('属性'!$E$11="",'属性'!$G$11=""),"",DATE('属性'!$E$11+10,'属性'!$G$11,1))</f>
      </c>
      <c r="U25" s="480" t="s">
        <v>140</v>
      </c>
      <c r="V25" s="349"/>
    </row>
    <row r="26" spans="1:22" ht="13.5" customHeight="1" hidden="1">
      <c r="A26" s="350"/>
      <c r="B26" s="280"/>
      <c r="C26" s="297"/>
      <c r="D26" s="294"/>
      <c r="E26" s="427"/>
      <c r="F26" s="432"/>
      <c r="G26" s="304"/>
      <c r="H26" s="304"/>
      <c r="I26" s="304"/>
      <c r="J26" s="304"/>
      <c r="K26" s="261">
        <f>IF($G37&gt;K$7,$J37*12,F37)</f>
        <v>0</v>
      </c>
      <c r="L26" s="262">
        <f>IF($G37&gt;L$7,$J37*12,$F37-SUM($K26:K26))</f>
        <v>0</v>
      </c>
      <c r="M26" s="262">
        <f>IF($G37&gt;M$7,$J37*12,$F37-SUM($K26:L26))</f>
        <v>0</v>
      </c>
      <c r="N26" s="262">
        <f>IF($G37&gt;N$7,$J37*12,$F37-SUM($K26:M26))</f>
        <v>0</v>
      </c>
      <c r="O26" s="262">
        <f>IF($G37&gt;O$7,$J37*12,$F37-SUM($K26:N26))</f>
        <v>0</v>
      </c>
      <c r="P26" s="262">
        <f>IF($G37&gt;P$7,$J37*12,$F37-SUM($K26:O26))</f>
        <v>0</v>
      </c>
      <c r="Q26" s="262">
        <f>IF($G37&gt;Q$7,$J37*12,$F37-SUM($K26:P26))</f>
        <v>0</v>
      </c>
      <c r="R26" s="303">
        <f>IF($G37&gt;R$7,$J37*12,$F37-SUM($K26:Q26))</f>
        <v>0</v>
      </c>
      <c r="S26" s="262">
        <f>IF($G37&gt;S$7,$J37*12,$F37-SUM($K26:R26))</f>
        <v>0</v>
      </c>
      <c r="T26" s="263">
        <f>IF($G37&gt;T$7,$J37*12,$F37-SUM($K26:S26))</f>
        <v>0</v>
      </c>
      <c r="U26" s="263">
        <f aca="true" t="shared" si="14" ref="U26:U35">+F37-SUM(K26:T26)</f>
        <v>0</v>
      </c>
      <c r="V26" s="349"/>
    </row>
    <row r="27" spans="1:22" ht="13.5" customHeight="1" hidden="1">
      <c r="A27" s="350"/>
      <c r="B27" s="281"/>
      <c r="C27" s="298"/>
      <c r="D27" s="295"/>
      <c r="E27" s="428"/>
      <c r="F27" s="426"/>
      <c r="G27" s="85"/>
      <c r="H27" s="85"/>
      <c r="I27" s="85"/>
      <c r="J27" s="85"/>
      <c r="K27" s="272">
        <f aca="true" t="shared" si="15" ref="K27:K35">IF($G38&gt;K$7,$J38*12,F38)</f>
        <v>0</v>
      </c>
      <c r="L27" s="273">
        <f>IF($G38&gt;L$7,$J38*12,$F38-SUM($K27:K27))</f>
        <v>0</v>
      </c>
      <c r="M27" s="273">
        <f>IF($G38&gt;M$7,$J38*12,$F38-SUM($K27:L27))</f>
        <v>0</v>
      </c>
      <c r="N27" s="273">
        <f>IF($G38&gt;N$7,$J38*12,$F38-SUM($K27:M27))</f>
        <v>0</v>
      </c>
      <c r="O27" s="273">
        <f>IF($G38&gt;O$7,$J38*12,$F38-SUM($K27:N27))</f>
        <v>0</v>
      </c>
      <c r="P27" s="273">
        <f>IF($G38&gt;P$7,$J38*12,$F38-SUM($K27:O27))</f>
        <v>0</v>
      </c>
      <c r="Q27" s="273">
        <f>IF($G38&gt;Q$7,$J38*12,$F38-SUM($K27:P27))</f>
        <v>0</v>
      </c>
      <c r="R27" s="273">
        <f>IF($G38&gt;R$7,$J38*12,$F38-SUM($K27:Q27))</f>
        <v>0</v>
      </c>
      <c r="S27" s="273">
        <f>IF($G38&gt;S$7,$J38*12,$F38-SUM($K27:R27))</f>
        <v>0</v>
      </c>
      <c r="T27" s="274">
        <f>IF($G38&gt;T$7,$J38*12,$F38-SUM($K27:S27))</f>
        <v>0</v>
      </c>
      <c r="U27" s="274">
        <f t="shared" si="14"/>
        <v>0</v>
      </c>
      <c r="V27" s="349"/>
    </row>
    <row r="28" spans="1:22" ht="13.5" customHeight="1" hidden="1">
      <c r="A28" s="350"/>
      <c r="B28" s="281"/>
      <c r="C28" s="290"/>
      <c r="D28" s="295"/>
      <c r="E28" s="428"/>
      <c r="F28" s="426"/>
      <c r="G28" s="85"/>
      <c r="H28" s="85"/>
      <c r="I28" s="85"/>
      <c r="J28" s="85"/>
      <c r="K28" s="272">
        <f t="shared" si="15"/>
        <v>0</v>
      </c>
      <c r="L28" s="273">
        <f>IF($G39&gt;L$7,$J39*12,$F39-SUM($K28:K28))</f>
        <v>0</v>
      </c>
      <c r="M28" s="273">
        <f>IF($G39&gt;M$7,$J39*12,$F39-SUM($K28:L28))</f>
        <v>0</v>
      </c>
      <c r="N28" s="273">
        <f>IF($G39&gt;N$7,$J39*12,$F39-SUM($K28:M28))</f>
        <v>0</v>
      </c>
      <c r="O28" s="273">
        <f>IF($G39&gt;O$7,$J39*12,$F39-SUM($K28:N28))</f>
        <v>0</v>
      </c>
      <c r="P28" s="273">
        <f>IF($G39&gt;P$7,$J39*12,$F39-SUM($K28:O28))</f>
        <v>0</v>
      </c>
      <c r="Q28" s="273">
        <f>IF($G39&gt;Q$7,$J39*12,$F39-SUM($K28:P28))</f>
        <v>0</v>
      </c>
      <c r="R28" s="273">
        <f>IF($G39&gt;R$7,$J39*12,$F39-SUM($K28:Q28))</f>
        <v>0</v>
      </c>
      <c r="S28" s="273">
        <f>IF($G39&gt;S$7,$J39*12,$F39-SUM($K28:R28))</f>
        <v>0</v>
      </c>
      <c r="T28" s="274">
        <f>IF($G39&gt;T$7,$J39*12,$F39-SUM($K28:S28))</f>
        <v>0</v>
      </c>
      <c r="U28" s="274">
        <f t="shared" si="14"/>
        <v>0</v>
      </c>
      <c r="V28" s="349"/>
    </row>
    <row r="29" spans="1:22" ht="13.5" customHeight="1" hidden="1">
      <c r="A29" s="350"/>
      <c r="B29" s="281"/>
      <c r="C29" s="290" t="s">
        <v>136</v>
      </c>
      <c r="D29" s="295"/>
      <c r="E29" s="428"/>
      <c r="F29" s="426"/>
      <c r="G29" s="85"/>
      <c r="H29" s="85"/>
      <c r="I29" s="85"/>
      <c r="J29" s="85"/>
      <c r="K29" s="272">
        <f t="shared" si="15"/>
        <v>0</v>
      </c>
      <c r="L29" s="273">
        <f>IF($G40&gt;L$7,$J40*12,$F40-SUM($K29:K29))</f>
        <v>0</v>
      </c>
      <c r="M29" s="273">
        <f>IF($G40&gt;M$7,$J40*12,$F40-SUM($K29:L29))</f>
        <v>0</v>
      </c>
      <c r="N29" s="273">
        <f>IF($G40&gt;N$7,$J40*12,$F40-SUM($K29:M29))</f>
        <v>0</v>
      </c>
      <c r="O29" s="273">
        <f>IF($G40&gt;O$7,$J40*12,$F40-SUM($K29:N29))</f>
        <v>0</v>
      </c>
      <c r="P29" s="273">
        <f>IF($G40&gt;P$7,$J40*12,$F40-SUM($K29:O29))</f>
        <v>0</v>
      </c>
      <c r="Q29" s="273">
        <f>IF($G40&gt;Q$7,$J40*12,$F40-SUM($K29:P29))</f>
        <v>0</v>
      </c>
      <c r="R29" s="273">
        <f>IF($G40&gt;R$7,$J40*12,$F40-SUM($K29:Q29))</f>
        <v>0</v>
      </c>
      <c r="S29" s="273">
        <f>IF($G40&gt;S$7,$J40*12,$F40-SUM($K29:R29))</f>
        <v>0</v>
      </c>
      <c r="T29" s="274">
        <f>IF($G40&gt;T$7,$J40*12,$F40-SUM($K29:S29))</f>
        <v>0</v>
      </c>
      <c r="U29" s="274">
        <f t="shared" si="14"/>
        <v>0</v>
      </c>
      <c r="V29" s="349"/>
    </row>
    <row r="30" spans="1:22" ht="13.5" customHeight="1" hidden="1">
      <c r="A30" s="350"/>
      <c r="B30" s="278" t="s">
        <v>120</v>
      </c>
      <c r="C30" s="290" t="s">
        <v>137</v>
      </c>
      <c r="D30" s="295"/>
      <c r="E30" s="428"/>
      <c r="F30" s="426"/>
      <c r="G30" s="85"/>
      <c r="H30" s="85"/>
      <c r="I30" s="85"/>
      <c r="J30" s="85"/>
      <c r="K30" s="272">
        <f t="shared" si="15"/>
        <v>0</v>
      </c>
      <c r="L30" s="273">
        <f>IF($G41&gt;L$7,$J41*12,$F41-SUM($K30:K30))</f>
        <v>0</v>
      </c>
      <c r="M30" s="273">
        <f>IF($G41&gt;M$7,$J41*12,$F41-SUM($K30:L30))</f>
        <v>0</v>
      </c>
      <c r="N30" s="273">
        <f>IF($G41&gt;N$7,$J41*12,$F41-SUM($K30:M30))</f>
        <v>0</v>
      </c>
      <c r="O30" s="273">
        <f>IF($G41&gt;O$7,$J41*12,$F41-SUM($K30:N30))</f>
        <v>0</v>
      </c>
      <c r="P30" s="273">
        <f>IF($G41&gt;P$7,$J41*12,$F41-SUM($K30:O30))</f>
        <v>0</v>
      </c>
      <c r="Q30" s="273">
        <f>IF($G41&gt;Q$7,$J41*12,$F41-SUM($K30:P30))</f>
        <v>0</v>
      </c>
      <c r="R30" s="273">
        <f>IF($G41&gt;R$7,$J41*12,$F41-SUM($K30:Q30))</f>
        <v>0</v>
      </c>
      <c r="S30" s="273">
        <f>IF($G41&gt;S$7,$J41*12,$F41-SUM($K30:R30))</f>
        <v>0</v>
      </c>
      <c r="T30" s="274">
        <f>IF($G41&gt;T$7,$J41*12,$F41-SUM($K30:S30))</f>
        <v>0</v>
      </c>
      <c r="U30" s="274">
        <f t="shared" si="14"/>
        <v>0</v>
      </c>
      <c r="V30" s="349"/>
    </row>
    <row r="31" spans="1:22" ht="13.5" customHeight="1" hidden="1">
      <c r="A31" s="350"/>
      <c r="B31" s="278"/>
      <c r="C31" s="290" t="s">
        <v>121</v>
      </c>
      <c r="D31" s="295"/>
      <c r="E31" s="428"/>
      <c r="F31" s="426"/>
      <c r="G31" s="85"/>
      <c r="H31" s="85"/>
      <c r="I31" s="85"/>
      <c r="J31" s="85"/>
      <c r="K31" s="272">
        <f t="shared" si="15"/>
        <v>0</v>
      </c>
      <c r="L31" s="273">
        <f>IF($G42&gt;L$7,$J42*12,$F42-SUM($K31:K31))</f>
        <v>0</v>
      </c>
      <c r="M31" s="273">
        <f>IF($G42&gt;M$7,$J42*12,$F42-SUM($K31:L31))</f>
        <v>0</v>
      </c>
      <c r="N31" s="273">
        <f>IF($G42&gt;N$7,$J42*12,$F42-SUM($K31:M31))</f>
        <v>0</v>
      </c>
      <c r="O31" s="273">
        <f>IF($G42&gt;O$7,$J42*12,$F42-SUM($K31:N31))</f>
        <v>0</v>
      </c>
      <c r="P31" s="273">
        <f>IF($G42&gt;P$7,$J42*12,$F42-SUM($K31:O31))</f>
        <v>0</v>
      </c>
      <c r="Q31" s="273">
        <f>IF($G42&gt;Q$7,$J42*12,$F42-SUM($K31:P31))</f>
        <v>0</v>
      </c>
      <c r="R31" s="273">
        <f>IF($G42&gt;R$7,$J42*12,$F42-SUM($K31:Q31))</f>
        <v>0</v>
      </c>
      <c r="S31" s="273">
        <f>IF($G42&gt;S$7,$J42*12,$F42-SUM($K31:R31))</f>
        <v>0</v>
      </c>
      <c r="T31" s="274">
        <f>IF($G42&gt;T$7,$J42*12,$F42-SUM($K31:S31))</f>
        <v>0</v>
      </c>
      <c r="U31" s="274">
        <f t="shared" si="14"/>
        <v>0</v>
      </c>
      <c r="V31" s="349"/>
    </row>
    <row r="32" spans="1:22" ht="13.5" customHeight="1" hidden="1">
      <c r="A32" s="350"/>
      <c r="B32" s="278" t="s">
        <v>119</v>
      </c>
      <c r="C32" s="290" t="s">
        <v>122</v>
      </c>
      <c r="D32" s="296"/>
      <c r="E32" s="429"/>
      <c r="F32" s="426"/>
      <c r="G32" s="85"/>
      <c r="H32" s="85"/>
      <c r="I32" s="85"/>
      <c r="J32" s="85"/>
      <c r="K32" s="264">
        <f t="shared" si="15"/>
        <v>0</v>
      </c>
      <c r="L32" s="266">
        <f>IF($G43&gt;L$7,$J43*12,$F43-SUM($K32:K32))</f>
        <v>0</v>
      </c>
      <c r="M32" s="266">
        <f>IF($G43&gt;M$7,$J43*12,$F43-SUM($K32:L32))</f>
        <v>0</v>
      </c>
      <c r="N32" s="266">
        <f>IF($G43&gt;N$7,$J43*12,$F43-SUM($K32:M32))</f>
        <v>0</v>
      </c>
      <c r="O32" s="266">
        <f>IF($G43&gt;O$7,$J43*12,$F43-SUM($K32:N32))</f>
        <v>0</v>
      </c>
      <c r="P32" s="266">
        <f>IF($G43&gt;P$7,$J43*12,$F43-SUM($K32:O32))</f>
        <v>0</v>
      </c>
      <c r="Q32" s="266">
        <f>IF($G43&gt;Q$7,$J43*12,$F43-SUM($K32:P32))</f>
        <v>0</v>
      </c>
      <c r="R32" s="266">
        <f>IF($G43&gt;R$7,$J43*12,$F43-SUM($K32:Q32))</f>
        <v>0</v>
      </c>
      <c r="S32" s="266">
        <f>IF($G43&gt;S$7,$J43*12,$F43-SUM($K32:R32))</f>
        <v>0</v>
      </c>
      <c r="T32" s="267">
        <f>IF($G43&gt;T$7,$J43*12,$F43-SUM($K32:S32))</f>
        <v>0</v>
      </c>
      <c r="U32" s="267">
        <f t="shared" si="14"/>
        <v>0</v>
      </c>
      <c r="V32" s="349"/>
    </row>
    <row r="33" spans="1:22" ht="13.5" customHeight="1" hidden="1">
      <c r="A33" s="350"/>
      <c r="B33" s="278"/>
      <c r="C33" s="290" t="s">
        <v>123</v>
      </c>
      <c r="D33" s="296"/>
      <c r="E33" s="429"/>
      <c r="F33" s="426"/>
      <c r="G33" s="85"/>
      <c r="H33" s="85"/>
      <c r="I33" s="85"/>
      <c r="J33" s="85"/>
      <c r="K33" s="264">
        <f t="shared" si="15"/>
        <v>0</v>
      </c>
      <c r="L33" s="266">
        <f>IF($G44&gt;L$7,$J44*12,$F44-SUM($K33:K33))</f>
        <v>0</v>
      </c>
      <c r="M33" s="266">
        <f>IF($G44&gt;M$7,$J44*12,$F44-SUM($K33:L33))</f>
        <v>0</v>
      </c>
      <c r="N33" s="266">
        <f>IF($G44&gt;N$7,$J44*12,$F44-SUM($K33:M33))</f>
        <v>0</v>
      </c>
      <c r="O33" s="266">
        <f>IF($G44&gt;O$7,$J44*12,$F44-SUM($K33:N33))</f>
        <v>0</v>
      </c>
      <c r="P33" s="266">
        <f>IF($G44&gt;P$7,$J44*12,$F44-SUM($K33:O33))</f>
        <v>0</v>
      </c>
      <c r="Q33" s="266">
        <f>IF($G44&gt;Q$7,$J44*12,$F44-SUM($K33:P33))</f>
        <v>0</v>
      </c>
      <c r="R33" s="266">
        <f>IF($G44&gt;R$7,$J44*12,$F44-SUM($K33:Q33))</f>
        <v>0</v>
      </c>
      <c r="S33" s="266">
        <f>IF($G44&gt;S$7,$J44*12,$F44-SUM($K33:R33))</f>
        <v>0</v>
      </c>
      <c r="T33" s="267">
        <f>IF($G44&gt;T$7,$J44*12,$F44-SUM($K33:S33))</f>
        <v>0</v>
      </c>
      <c r="U33" s="267">
        <f t="shared" si="14"/>
        <v>0</v>
      </c>
      <c r="V33" s="349"/>
    </row>
    <row r="34" spans="1:22" ht="13.5" customHeight="1" hidden="1">
      <c r="A34" s="350"/>
      <c r="B34" s="281"/>
      <c r="C34" s="298"/>
      <c r="D34" s="296"/>
      <c r="E34" s="429"/>
      <c r="F34" s="426"/>
      <c r="G34" s="85"/>
      <c r="H34" s="85"/>
      <c r="I34" s="85"/>
      <c r="J34" s="85"/>
      <c r="K34" s="264">
        <f t="shared" si="15"/>
        <v>0</v>
      </c>
      <c r="L34" s="266">
        <f>IF($G45&gt;L$7,$J45*12,$F45-SUM($K34:K34))</f>
        <v>0</v>
      </c>
      <c r="M34" s="266">
        <f>IF($G45&gt;M$7,$J45*12,$F45-SUM($K34:L34))</f>
        <v>0</v>
      </c>
      <c r="N34" s="266">
        <f>IF($G45&gt;N$7,$J45*12,$F45-SUM($K34:M34))</f>
        <v>0</v>
      </c>
      <c r="O34" s="266">
        <f>IF($G45&gt;O$7,$J45*12,$F45-SUM($K34:N34))</f>
        <v>0</v>
      </c>
      <c r="P34" s="266">
        <f>IF($G45&gt;P$7,$J45*12,$F45-SUM($K34:O34))</f>
        <v>0</v>
      </c>
      <c r="Q34" s="266">
        <f>IF($G45&gt;Q$7,$J45*12,$F45-SUM($K34:P34))</f>
        <v>0</v>
      </c>
      <c r="R34" s="266">
        <f>IF($G45&gt;R$7,$J45*12,$F45-SUM($K34:Q34))</f>
        <v>0</v>
      </c>
      <c r="S34" s="266">
        <f>IF($G45&gt;S$7,$J45*12,$F45-SUM($K34:R34))</f>
        <v>0</v>
      </c>
      <c r="T34" s="267">
        <f>IF($G45&gt;T$7,$J45*12,$F45-SUM($K34:S34))</f>
        <v>0</v>
      </c>
      <c r="U34" s="267">
        <f t="shared" si="14"/>
        <v>0</v>
      </c>
      <c r="V34" s="349"/>
    </row>
    <row r="35" spans="1:22" ht="13.5" customHeight="1" hidden="1">
      <c r="A35" s="350"/>
      <c r="B35" s="281"/>
      <c r="C35" s="298"/>
      <c r="D35" s="296"/>
      <c r="E35" s="429"/>
      <c r="F35" s="426"/>
      <c r="G35" s="85"/>
      <c r="H35" s="85"/>
      <c r="I35" s="85"/>
      <c r="J35" s="85"/>
      <c r="K35" s="275">
        <f t="shared" si="15"/>
        <v>0</v>
      </c>
      <c r="L35" s="276">
        <f>IF($G46&gt;L$7,$J46*12,$F46-SUM($K35:K35))</f>
        <v>0</v>
      </c>
      <c r="M35" s="276">
        <f>IF($G46&gt;M$7,$J46*12,$F46-SUM($K35:L35))</f>
        <v>0</v>
      </c>
      <c r="N35" s="276">
        <f>IF($G46&gt;N$7,$J46*12,$F46-SUM($K35:M35))</f>
        <v>0</v>
      </c>
      <c r="O35" s="276">
        <f>IF($G46&gt;O$7,$J46*12,$F46-SUM($K35:N35))</f>
        <v>0</v>
      </c>
      <c r="P35" s="276">
        <f>IF($G46&gt;P$7,$J46*12,$F46-SUM($K35:O35))</f>
        <v>0</v>
      </c>
      <c r="Q35" s="276">
        <f>IF($G46&gt;Q$7,$J46*12,$F46-SUM($K35:P35))</f>
        <v>0</v>
      </c>
      <c r="R35" s="276">
        <f>IF($G46&gt;R$7,$J46*12,$F46-SUM($K35:Q35))</f>
        <v>0</v>
      </c>
      <c r="S35" s="276">
        <f>IF($G46&gt;S$7,$J46*12,$F46-SUM($K35:R35))</f>
        <v>0</v>
      </c>
      <c r="T35" s="277">
        <f>IF($G46&gt;T$7,$J46*12,$F46-SUM($K35:S35))</f>
        <v>0</v>
      </c>
      <c r="U35" s="277">
        <f t="shared" si="14"/>
        <v>0</v>
      </c>
      <c r="V35" s="349"/>
    </row>
    <row r="36" spans="1:22" ht="13.5" customHeight="1" hidden="1" thickBot="1">
      <c r="A36" s="350"/>
      <c r="B36" s="282"/>
      <c r="C36" s="299"/>
      <c r="D36" s="286"/>
      <c r="E36" s="420" t="s">
        <v>117</v>
      </c>
      <c r="F36" s="433"/>
      <c r="G36" s="305"/>
      <c r="H36" s="305"/>
      <c r="I36" s="305"/>
      <c r="J36" s="305"/>
      <c r="K36" s="269">
        <f aca="true" t="shared" si="16" ref="K36:U36">SUM(K26:K35)</f>
        <v>0</v>
      </c>
      <c r="L36" s="270">
        <f t="shared" si="16"/>
        <v>0</v>
      </c>
      <c r="M36" s="270">
        <f t="shared" si="16"/>
        <v>0</v>
      </c>
      <c r="N36" s="270">
        <f t="shared" si="16"/>
        <v>0</v>
      </c>
      <c r="O36" s="270">
        <f t="shared" si="16"/>
        <v>0</v>
      </c>
      <c r="P36" s="270">
        <f t="shared" si="16"/>
        <v>0</v>
      </c>
      <c r="Q36" s="270">
        <f t="shared" si="16"/>
        <v>0</v>
      </c>
      <c r="R36" s="270">
        <f t="shared" si="16"/>
        <v>0</v>
      </c>
      <c r="S36" s="270">
        <f t="shared" si="16"/>
        <v>0</v>
      </c>
      <c r="T36" s="271">
        <f t="shared" si="16"/>
        <v>0</v>
      </c>
      <c r="U36" s="271">
        <f t="shared" si="16"/>
        <v>0</v>
      </c>
      <c r="V36" s="349"/>
    </row>
    <row r="37" spans="1:22" ht="13.5" customHeight="1">
      <c r="A37" s="350"/>
      <c r="B37" s="283"/>
      <c r="C37" s="300"/>
      <c r="D37" s="377"/>
      <c r="E37" s="502" t="s">
        <v>192</v>
      </c>
      <c r="F37" s="578"/>
      <c r="G37" s="579"/>
      <c r="H37" s="580"/>
      <c r="I37" s="581"/>
      <c r="J37" s="582">
        <f>IF(ISERROR(F37/G37/12),0,F37/G37/12)</f>
        <v>0</v>
      </c>
      <c r="K37" s="583"/>
      <c r="L37" s="584"/>
      <c r="M37" s="584"/>
      <c r="N37" s="584"/>
      <c r="O37" s="584"/>
      <c r="P37" s="584"/>
      <c r="Q37" s="584"/>
      <c r="R37" s="584"/>
      <c r="S37" s="584"/>
      <c r="T37" s="585"/>
      <c r="U37" s="586">
        <f aca="true" t="shared" si="17" ref="U37:U46">SUM(K37:T37)*-1</f>
        <v>0</v>
      </c>
      <c r="V37" s="349"/>
    </row>
    <row r="38" spans="1:22" ht="13.5" customHeight="1">
      <c r="A38" s="350"/>
      <c r="B38" s="284"/>
      <c r="C38" s="301"/>
      <c r="D38" s="378"/>
      <c r="E38" s="503" t="s">
        <v>193</v>
      </c>
      <c r="F38" s="587"/>
      <c r="G38" s="588"/>
      <c r="H38" s="589"/>
      <c r="I38" s="590"/>
      <c r="J38" s="591">
        <f>IF(ISERROR(F38/G38/12),0,F38/G38/12)</f>
        <v>0</v>
      </c>
      <c r="K38" s="592"/>
      <c r="L38" s="593"/>
      <c r="M38" s="593"/>
      <c r="N38" s="593"/>
      <c r="O38" s="593"/>
      <c r="P38" s="593"/>
      <c r="Q38" s="593"/>
      <c r="R38" s="593"/>
      <c r="S38" s="593"/>
      <c r="T38" s="594"/>
      <c r="U38" s="595">
        <f t="shared" si="17"/>
        <v>0</v>
      </c>
      <c r="V38" s="349"/>
    </row>
    <row r="39" spans="1:22" ht="13.5" customHeight="1">
      <c r="A39" s="350"/>
      <c r="B39" s="284"/>
      <c r="C39" s="293"/>
      <c r="D39" s="378"/>
      <c r="E39" s="503" t="s">
        <v>194</v>
      </c>
      <c r="F39" s="587"/>
      <c r="G39" s="588"/>
      <c r="H39" s="589"/>
      <c r="I39" s="590"/>
      <c r="J39" s="591">
        <f aca="true" t="shared" si="18" ref="J39:J46">IF(ISERROR(F39/G39/12),0,F39/G39/12)</f>
        <v>0</v>
      </c>
      <c r="K39" s="592"/>
      <c r="L39" s="593"/>
      <c r="M39" s="593"/>
      <c r="N39" s="593"/>
      <c r="O39" s="593"/>
      <c r="P39" s="593"/>
      <c r="Q39" s="593"/>
      <c r="R39" s="593"/>
      <c r="S39" s="593"/>
      <c r="T39" s="594"/>
      <c r="U39" s="595">
        <f t="shared" si="17"/>
        <v>0</v>
      </c>
      <c r="V39" s="349"/>
    </row>
    <row r="40" spans="1:22" ht="13.5" customHeight="1">
      <c r="A40" s="350"/>
      <c r="B40" s="284"/>
      <c r="C40" s="293" t="s">
        <v>136</v>
      </c>
      <c r="D40" s="378"/>
      <c r="E40" s="503" t="s">
        <v>195</v>
      </c>
      <c r="F40" s="587"/>
      <c r="G40" s="588"/>
      <c r="H40" s="589"/>
      <c r="I40" s="590"/>
      <c r="J40" s="591">
        <f t="shared" si="18"/>
        <v>0</v>
      </c>
      <c r="K40" s="592"/>
      <c r="L40" s="593"/>
      <c r="M40" s="593"/>
      <c r="N40" s="593"/>
      <c r="O40" s="593"/>
      <c r="P40" s="593"/>
      <c r="Q40" s="593"/>
      <c r="R40" s="593"/>
      <c r="S40" s="593"/>
      <c r="T40" s="594"/>
      <c r="U40" s="595">
        <f t="shared" si="17"/>
        <v>0</v>
      </c>
      <c r="V40" s="349"/>
    </row>
    <row r="41" spans="1:22" ht="13.5" customHeight="1">
      <c r="A41" s="350"/>
      <c r="B41" s="279" t="s">
        <v>115</v>
      </c>
      <c r="C41" s="293" t="s">
        <v>137</v>
      </c>
      <c r="D41" s="378"/>
      <c r="E41" s="503" t="s">
        <v>196</v>
      </c>
      <c r="F41" s="587"/>
      <c r="G41" s="588"/>
      <c r="H41" s="589"/>
      <c r="I41" s="590"/>
      <c r="J41" s="591">
        <f t="shared" si="18"/>
        <v>0</v>
      </c>
      <c r="K41" s="592"/>
      <c r="L41" s="593"/>
      <c r="M41" s="593"/>
      <c r="N41" s="593"/>
      <c r="O41" s="593"/>
      <c r="P41" s="593"/>
      <c r="Q41" s="593"/>
      <c r="R41" s="593"/>
      <c r="S41" s="593"/>
      <c r="T41" s="594"/>
      <c r="U41" s="595">
        <f t="shared" si="17"/>
        <v>0</v>
      </c>
      <c r="V41" s="349"/>
    </row>
    <row r="42" spans="1:22" ht="13.5" customHeight="1">
      <c r="A42" s="350"/>
      <c r="B42" s="284"/>
      <c r="C42" s="293" t="s">
        <v>121</v>
      </c>
      <c r="D42" s="378"/>
      <c r="E42" s="503" t="s">
        <v>197</v>
      </c>
      <c r="F42" s="587"/>
      <c r="G42" s="588"/>
      <c r="H42" s="589"/>
      <c r="I42" s="590"/>
      <c r="J42" s="591">
        <f t="shared" si="18"/>
        <v>0</v>
      </c>
      <c r="K42" s="592"/>
      <c r="L42" s="593"/>
      <c r="M42" s="593"/>
      <c r="N42" s="593"/>
      <c r="O42" s="593"/>
      <c r="P42" s="593"/>
      <c r="Q42" s="593"/>
      <c r="R42" s="593"/>
      <c r="S42" s="593"/>
      <c r="T42" s="594"/>
      <c r="U42" s="595">
        <f t="shared" si="17"/>
        <v>0</v>
      </c>
      <c r="V42" s="349"/>
    </row>
    <row r="43" spans="1:22" ht="13.5" customHeight="1">
      <c r="A43" s="350"/>
      <c r="B43" s="279" t="s">
        <v>116</v>
      </c>
      <c r="C43" s="293" t="s">
        <v>122</v>
      </c>
      <c r="D43" s="379"/>
      <c r="E43" s="504" t="s">
        <v>198</v>
      </c>
      <c r="F43" s="596"/>
      <c r="G43" s="597"/>
      <c r="H43" s="598"/>
      <c r="I43" s="599"/>
      <c r="J43" s="591">
        <f t="shared" si="18"/>
        <v>0</v>
      </c>
      <c r="K43" s="600"/>
      <c r="L43" s="601"/>
      <c r="M43" s="601"/>
      <c r="N43" s="601"/>
      <c r="O43" s="601"/>
      <c r="P43" s="601"/>
      <c r="Q43" s="601"/>
      <c r="R43" s="601"/>
      <c r="S43" s="601"/>
      <c r="T43" s="602"/>
      <c r="U43" s="603">
        <f t="shared" si="17"/>
        <v>0</v>
      </c>
      <c r="V43" s="349"/>
    </row>
    <row r="44" spans="1:22" ht="13.5" customHeight="1">
      <c r="A44" s="350"/>
      <c r="B44" s="279"/>
      <c r="C44" s="293" t="s">
        <v>123</v>
      </c>
      <c r="D44" s="379"/>
      <c r="E44" s="504" t="s">
        <v>199</v>
      </c>
      <c r="F44" s="596"/>
      <c r="G44" s="597"/>
      <c r="H44" s="598"/>
      <c r="I44" s="599"/>
      <c r="J44" s="591">
        <f t="shared" si="18"/>
        <v>0</v>
      </c>
      <c r="K44" s="600"/>
      <c r="L44" s="601"/>
      <c r="M44" s="601"/>
      <c r="N44" s="601"/>
      <c r="O44" s="601"/>
      <c r="P44" s="601"/>
      <c r="Q44" s="601"/>
      <c r="R44" s="601"/>
      <c r="S44" s="601"/>
      <c r="T44" s="602"/>
      <c r="U44" s="603">
        <f t="shared" si="17"/>
        <v>0</v>
      </c>
      <c r="V44" s="349"/>
    </row>
    <row r="45" spans="1:22" ht="13.5" customHeight="1">
      <c r="A45" s="350"/>
      <c r="B45" s="284"/>
      <c r="C45" s="301"/>
      <c r="D45" s="379"/>
      <c r="E45" s="504" t="s">
        <v>200</v>
      </c>
      <c r="F45" s="596"/>
      <c r="G45" s="597"/>
      <c r="H45" s="598"/>
      <c r="I45" s="599"/>
      <c r="J45" s="591">
        <f t="shared" si="18"/>
        <v>0</v>
      </c>
      <c r="K45" s="600"/>
      <c r="L45" s="601"/>
      <c r="M45" s="601"/>
      <c r="N45" s="601"/>
      <c r="O45" s="601"/>
      <c r="P45" s="601"/>
      <c r="Q45" s="601"/>
      <c r="R45" s="601"/>
      <c r="S45" s="601"/>
      <c r="T45" s="602"/>
      <c r="U45" s="603">
        <f t="shared" si="17"/>
        <v>0</v>
      </c>
      <c r="V45" s="349"/>
    </row>
    <row r="46" spans="1:22" ht="13.5" customHeight="1">
      <c r="A46" s="350"/>
      <c r="B46" s="284"/>
      <c r="C46" s="301"/>
      <c r="D46" s="380"/>
      <c r="E46" s="505" t="s">
        <v>201</v>
      </c>
      <c r="F46" s="604"/>
      <c r="G46" s="605"/>
      <c r="H46" s="606"/>
      <c r="I46" s="607"/>
      <c r="J46" s="608">
        <f t="shared" si="18"/>
        <v>0</v>
      </c>
      <c r="K46" s="609"/>
      <c r="L46" s="610"/>
      <c r="M46" s="610"/>
      <c r="N46" s="610"/>
      <c r="O46" s="610"/>
      <c r="P46" s="610"/>
      <c r="Q46" s="610"/>
      <c r="R46" s="610"/>
      <c r="S46" s="610"/>
      <c r="T46" s="611"/>
      <c r="U46" s="612">
        <f t="shared" si="17"/>
        <v>0</v>
      </c>
      <c r="V46" s="349"/>
    </row>
    <row r="47" spans="1:22" ht="13.5" customHeight="1" thickBot="1">
      <c r="A47" s="350"/>
      <c r="B47" s="332"/>
      <c r="C47" s="302"/>
      <c r="D47" s="372"/>
      <c r="E47" s="430" t="s">
        <v>117</v>
      </c>
      <c r="F47" s="613">
        <f>SUM(F37:F46)</f>
        <v>0</v>
      </c>
      <c r="G47" s="614">
        <f>IF(F47=0,0,(F37*G37+F38*G38+F39*G39+F40*G40+F41*G41+F42*G42+F43*G43+F44*G44+F45*G45+F46*G46)/F47)</f>
        <v>0</v>
      </c>
      <c r="H47" s="615">
        <f>IF(F47=0,0,(F37*H37+F38*H38+F39*H39+F40*H40+F41*H41+F42*H42+F43*H43+F44*H44+F45*H45+F46*H46)/F47)</f>
        <v>0</v>
      </c>
      <c r="I47" s="616"/>
      <c r="J47" s="617">
        <f>SUM(J37:J46)</f>
        <v>0</v>
      </c>
      <c r="K47" s="618">
        <f aca="true" t="shared" si="19" ref="K47:U47">SUM(K37:K46)</f>
        <v>0</v>
      </c>
      <c r="L47" s="619">
        <f t="shared" si="19"/>
        <v>0</v>
      </c>
      <c r="M47" s="619">
        <f t="shared" si="19"/>
        <v>0</v>
      </c>
      <c r="N47" s="619">
        <f t="shared" si="19"/>
        <v>0</v>
      </c>
      <c r="O47" s="619">
        <f t="shared" si="19"/>
        <v>0</v>
      </c>
      <c r="P47" s="619">
        <f t="shared" si="19"/>
        <v>0</v>
      </c>
      <c r="Q47" s="619">
        <f t="shared" si="19"/>
        <v>0</v>
      </c>
      <c r="R47" s="619">
        <f t="shared" si="19"/>
        <v>0</v>
      </c>
      <c r="S47" s="619">
        <f t="shared" si="19"/>
        <v>0</v>
      </c>
      <c r="T47" s="620">
        <f t="shared" si="19"/>
        <v>0</v>
      </c>
      <c r="U47" s="620">
        <f t="shared" si="19"/>
        <v>0</v>
      </c>
      <c r="V47" s="349"/>
    </row>
    <row r="48" spans="1:22" ht="13.5" customHeight="1">
      <c r="A48" s="350"/>
      <c r="B48" s="310"/>
      <c r="C48" s="320"/>
      <c r="D48" s="321">
        <f>IF(D37="","",D37)</f>
      </c>
      <c r="E48" s="498" t="s">
        <v>192</v>
      </c>
      <c r="F48" s="621">
        <f aca="true" t="shared" si="20" ref="F48:H58">+F37</f>
        <v>0</v>
      </c>
      <c r="G48" s="622">
        <f t="shared" si="20"/>
        <v>0</v>
      </c>
      <c r="H48" s="623">
        <f t="shared" si="20"/>
        <v>0</v>
      </c>
      <c r="I48" s="624"/>
      <c r="J48" s="625" t="s">
        <v>106</v>
      </c>
      <c r="K48" s="626">
        <f aca="true" t="shared" si="21" ref="K48:U48">+K26+K37</f>
        <v>0</v>
      </c>
      <c r="L48" s="627">
        <f t="shared" si="21"/>
        <v>0</v>
      </c>
      <c r="M48" s="627">
        <f t="shared" si="21"/>
        <v>0</v>
      </c>
      <c r="N48" s="627">
        <f t="shared" si="21"/>
        <v>0</v>
      </c>
      <c r="O48" s="627">
        <f t="shared" si="21"/>
        <v>0</v>
      </c>
      <c r="P48" s="627">
        <f t="shared" si="21"/>
        <v>0</v>
      </c>
      <c r="Q48" s="627">
        <f t="shared" si="21"/>
        <v>0</v>
      </c>
      <c r="R48" s="627">
        <f t="shared" si="21"/>
        <v>0</v>
      </c>
      <c r="S48" s="627">
        <f t="shared" si="21"/>
        <v>0</v>
      </c>
      <c r="T48" s="628">
        <f t="shared" si="21"/>
        <v>0</v>
      </c>
      <c r="U48" s="628">
        <f t="shared" si="21"/>
        <v>0</v>
      </c>
      <c r="V48" s="349"/>
    </row>
    <row r="49" spans="1:22" ht="13.5" customHeight="1">
      <c r="A49" s="350"/>
      <c r="B49" s="313"/>
      <c r="C49" s="322"/>
      <c r="D49" s="323">
        <f aca="true" t="shared" si="22" ref="D49:D57">IF(D38="","",D38)</f>
      </c>
      <c r="E49" s="499" t="s">
        <v>193</v>
      </c>
      <c r="F49" s="621">
        <f t="shared" si="20"/>
        <v>0</v>
      </c>
      <c r="G49" s="622">
        <f t="shared" si="20"/>
        <v>0</v>
      </c>
      <c r="H49" s="623">
        <f t="shared" si="20"/>
        <v>0</v>
      </c>
      <c r="I49" s="624"/>
      <c r="J49" s="625" t="s">
        <v>106</v>
      </c>
      <c r="K49" s="626">
        <f aca="true" t="shared" si="23" ref="K49:U49">+K27+K38</f>
        <v>0</v>
      </c>
      <c r="L49" s="627">
        <f t="shared" si="23"/>
        <v>0</v>
      </c>
      <c r="M49" s="627">
        <f t="shared" si="23"/>
        <v>0</v>
      </c>
      <c r="N49" s="627">
        <f t="shared" si="23"/>
        <v>0</v>
      </c>
      <c r="O49" s="627">
        <f t="shared" si="23"/>
        <v>0</v>
      </c>
      <c r="P49" s="627">
        <f t="shared" si="23"/>
        <v>0</v>
      </c>
      <c r="Q49" s="627">
        <f t="shared" si="23"/>
        <v>0</v>
      </c>
      <c r="R49" s="627">
        <f t="shared" si="23"/>
        <v>0</v>
      </c>
      <c r="S49" s="627">
        <f t="shared" si="23"/>
        <v>0</v>
      </c>
      <c r="T49" s="629">
        <f t="shared" si="23"/>
        <v>0</v>
      </c>
      <c r="U49" s="629">
        <f t="shared" si="23"/>
        <v>0</v>
      </c>
      <c r="V49" s="349"/>
    </row>
    <row r="50" spans="1:22" ht="13.5" customHeight="1">
      <c r="A50" s="350"/>
      <c r="B50" s="313"/>
      <c r="C50" s="314"/>
      <c r="D50" s="323">
        <f t="shared" si="22"/>
      </c>
      <c r="E50" s="499" t="s">
        <v>194</v>
      </c>
      <c r="F50" s="621">
        <f t="shared" si="20"/>
        <v>0</v>
      </c>
      <c r="G50" s="622">
        <f t="shared" si="20"/>
        <v>0</v>
      </c>
      <c r="H50" s="623">
        <f t="shared" si="20"/>
        <v>0</v>
      </c>
      <c r="I50" s="624"/>
      <c r="J50" s="625" t="s">
        <v>106</v>
      </c>
      <c r="K50" s="626">
        <f aca="true" t="shared" si="24" ref="K50:U50">+K28+K39</f>
        <v>0</v>
      </c>
      <c r="L50" s="627">
        <f t="shared" si="24"/>
        <v>0</v>
      </c>
      <c r="M50" s="627">
        <f t="shared" si="24"/>
        <v>0</v>
      </c>
      <c r="N50" s="627">
        <f t="shared" si="24"/>
        <v>0</v>
      </c>
      <c r="O50" s="627">
        <f t="shared" si="24"/>
        <v>0</v>
      </c>
      <c r="P50" s="627">
        <f t="shared" si="24"/>
        <v>0</v>
      </c>
      <c r="Q50" s="627">
        <f t="shared" si="24"/>
        <v>0</v>
      </c>
      <c r="R50" s="627">
        <f t="shared" si="24"/>
        <v>0</v>
      </c>
      <c r="S50" s="627">
        <f t="shared" si="24"/>
        <v>0</v>
      </c>
      <c r="T50" s="629">
        <f t="shared" si="24"/>
        <v>0</v>
      </c>
      <c r="U50" s="629">
        <f t="shared" si="24"/>
        <v>0</v>
      </c>
      <c r="V50" s="349"/>
    </row>
    <row r="51" spans="1:22" ht="13.5" customHeight="1">
      <c r="A51" s="350"/>
      <c r="B51" s="313"/>
      <c r="C51" s="314" t="s">
        <v>136</v>
      </c>
      <c r="D51" s="323">
        <f t="shared" si="22"/>
      </c>
      <c r="E51" s="499" t="s">
        <v>195</v>
      </c>
      <c r="F51" s="621">
        <f t="shared" si="20"/>
        <v>0</v>
      </c>
      <c r="G51" s="622">
        <f t="shared" si="20"/>
        <v>0</v>
      </c>
      <c r="H51" s="623">
        <f t="shared" si="20"/>
        <v>0</v>
      </c>
      <c r="I51" s="624"/>
      <c r="J51" s="625" t="s">
        <v>106</v>
      </c>
      <c r="K51" s="626">
        <f aca="true" t="shared" si="25" ref="K51:U51">+K29+K40</f>
        <v>0</v>
      </c>
      <c r="L51" s="627">
        <f t="shared" si="25"/>
        <v>0</v>
      </c>
      <c r="M51" s="627">
        <f t="shared" si="25"/>
        <v>0</v>
      </c>
      <c r="N51" s="627">
        <f t="shared" si="25"/>
        <v>0</v>
      </c>
      <c r="O51" s="627">
        <f t="shared" si="25"/>
        <v>0</v>
      </c>
      <c r="P51" s="627">
        <f t="shared" si="25"/>
        <v>0</v>
      </c>
      <c r="Q51" s="627">
        <f t="shared" si="25"/>
        <v>0</v>
      </c>
      <c r="R51" s="627">
        <f t="shared" si="25"/>
        <v>0</v>
      </c>
      <c r="S51" s="627">
        <f t="shared" si="25"/>
        <v>0</v>
      </c>
      <c r="T51" s="629">
        <f t="shared" si="25"/>
        <v>0</v>
      </c>
      <c r="U51" s="629">
        <f t="shared" si="25"/>
        <v>0</v>
      </c>
      <c r="V51" s="349"/>
    </row>
    <row r="52" spans="1:22" ht="13.5" customHeight="1">
      <c r="A52" s="350"/>
      <c r="B52" s="316"/>
      <c r="C52" s="314" t="s">
        <v>137</v>
      </c>
      <c r="D52" s="323">
        <f t="shared" si="22"/>
      </c>
      <c r="E52" s="499" t="s">
        <v>196</v>
      </c>
      <c r="F52" s="621">
        <f t="shared" si="20"/>
        <v>0</v>
      </c>
      <c r="G52" s="622">
        <f t="shared" si="20"/>
        <v>0</v>
      </c>
      <c r="H52" s="623">
        <f t="shared" si="20"/>
        <v>0</v>
      </c>
      <c r="I52" s="624"/>
      <c r="J52" s="625" t="s">
        <v>106</v>
      </c>
      <c r="K52" s="626">
        <f aca="true" t="shared" si="26" ref="K52:U52">+K30+K41</f>
        <v>0</v>
      </c>
      <c r="L52" s="627">
        <f t="shared" si="26"/>
        <v>0</v>
      </c>
      <c r="M52" s="627">
        <f t="shared" si="26"/>
        <v>0</v>
      </c>
      <c r="N52" s="627">
        <f t="shared" si="26"/>
        <v>0</v>
      </c>
      <c r="O52" s="627">
        <f t="shared" si="26"/>
        <v>0</v>
      </c>
      <c r="P52" s="627">
        <f t="shared" si="26"/>
        <v>0</v>
      </c>
      <c r="Q52" s="627">
        <f t="shared" si="26"/>
        <v>0</v>
      </c>
      <c r="R52" s="627">
        <f t="shared" si="26"/>
        <v>0</v>
      </c>
      <c r="S52" s="627">
        <f t="shared" si="26"/>
        <v>0</v>
      </c>
      <c r="T52" s="629">
        <f t="shared" si="26"/>
        <v>0</v>
      </c>
      <c r="U52" s="629">
        <f t="shared" si="26"/>
        <v>0</v>
      </c>
      <c r="V52" s="349"/>
    </row>
    <row r="53" spans="1:22" ht="13.5" customHeight="1">
      <c r="A53" s="350"/>
      <c r="B53" s="316"/>
      <c r="C53" s="314" t="s">
        <v>121</v>
      </c>
      <c r="D53" s="323">
        <f t="shared" si="22"/>
      </c>
      <c r="E53" s="499" t="s">
        <v>197</v>
      </c>
      <c r="F53" s="621">
        <f t="shared" si="20"/>
        <v>0</v>
      </c>
      <c r="G53" s="622">
        <f t="shared" si="20"/>
        <v>0</v>
      </c>
      <c r="H53" s="623">
        <f t="shared" si="20"/>
        <v>0</v>
      </c>
      <c r="I53" s="624"/>
      <c r="J53" s="625" t="s">
        <v>106</v>
      </c>
      <c r="K53" s="626">
        <f aca="true" t="shared" si="27" ref="K53:U53">+K31+K42</f>
        <v>0</v>
      </c>
      <c r="L53" s="627">
        <f t="shared" si="27"/>
        <v>0</v>
      </c>
      <c r="M53" s="627">
        <f t="shared" si="27"/>
        <v>0</v>
      </c>
      <c r="N53" s="627">
        <f t="shared" si="27"/>
        <v>0</v>
      </c>
      <c r="O53" s="627">
        <f t="shared" si="27"/>
        <v>0</v>
      </c>
      <c r="P53" s="627">
        <f t="shared" si="27"/>
        <v>0</v>
      </c>
      <c r="Q53" s="627">
        <f t="shared" si="27"/>
        <v>0</v>
      </c>
      <c r="R53" s="627">
        <f t="shared" si="27"/>
        <v>0</v>
      </c>
      <c r="S53" s="627">
        <f t="shared" si="27"/>
        <v>0</v>
      </c>
      <c r="T53" s="629">
        <f t="shared" si="27"/>
        <v>0</v>
      </c>
      <c r="U53" s="629">
        <f t="shared" si="27"/>
        <v>0</v>
      </c>
      <c r="V53" s="349"/>
    </row>
    <row r="54" spans="1:22" ht="13.5" customHeight="1">
      <c r="A54" s="350"/>
      <c r="B54" s="316"/>
      <c r="C54" s="314" t="s">
        <v>122</v>
      </c>
      <c r="D54" s="324">
        <f t="shared" si="22"/>
      </c>
      <c r="E54" s="500" t="s">
        <v>198</v>
      </c>
      <c r="F54" s="630">
        <f t="shared" si="20"/>
        <v>0</v>
      </c>
      <c r="G54" s="631">
        <f t="shared" si="20"/>
        <v>0</v>
      </c>
      <c r="H54" s="632">
        <f t="shared" si="20"/>
        <v>0</v>
      </c>
      <c r="I54" s="633"/>
      <c r="J54" s="634" t="s">
        <v>106</v>
      </c>
      <c r="K54" s="635">
        <f aca="true" t="shared" si="28" ref="K54:U54">+K32+K43</f>
        <v>0</v>
      </c>
      <c r="L54" s="636">
        <f t="shared" si="28"/>
        <v>0</v>
      </c>
      <c r="M54" s="636">
        <f t="shared" si="28"/>
        <v>0</v>
      </c>
      <c r="N54" s="636">
        <f t="shared" si="28"/>
        <v>0</v>
      </c>
      <c r="O54" s="636">
        <f t="shared" si="28"/>
        <v>0</v>
      </c>
      <c r="P54" s="636">
        <f t="shared" si="28"/>
        <v>0</v>
      </c>
      <c r="Q54" s="636">
        <f t="shared" si="28"/>
        <v>0</v>
      </c>
      <c r="R54" s="636">
        <f t="shared" si="28"/>
        <v>0</v>
      </c>
      <c r="S54" s="636">
        <f t="shared" si="28"/>
        <v>0</v>
      </c>
      <c r="T54" s="637">
        <f t="shared" si="28"/>
        <v>0</v>
      </c>
      <c r="U54" s="637">
        <f t="shared" si="28"/>
        <v>0</v>
      </c>
      <c r="V54" s="349"/>
    </row>
    <row r="55" spans="1:22" ht="13.5" customHeight="1">
      <c r="A55" s="350"/>
      <c r="B55" s="316"/>
      <c r="C55" s="314" t="s">
        <v>123</v>
      </c>
      <c r="D55" s="324">
        <f t="shared" si="22"/>
      </c>
      <c r="E55" s="500" t="s">
        <v>199</v>
      </c>
      <c r="F55" s="630">
        <f t="shared" si="20"/>
        <v>0</v>
      </c>
      <c r="G55" s="631">
        <f t="shared" si="20"/>
        <v>0</v>
      </c>
      <c r="H55" s="632">
        <f t="shared" si="20"/>
        <v>0</v>
      </c>
      <c r="I55" s="633"/>
      <c r="J55" s="634" t="s">
        <v>106</v>
      </c>
      <c r="K55" s="635">
        <f aca="true" t="shared" si="29" ref="K55:U55">+K33+K44</f>
        <v>0</v>
      </c>
      <c r="L55" s="636">
        <f t="shared" si="29"/>
        <v>0</v>
      </c>
      <c r="M55" s="636">
        <f t="shared" si="29"/>
        <v>0</v>
      </c>
      <c r="N55" s="636">
        <f t="shared" si="29"/>
        <v>0</v>
      </c>
      <c r="O55" s="636">
        <f t="shared" si="29"/>
        <v>0</v>
      </c>
      <c r="P55" s="636">
        <f t="shared" si="29"/>
        <v>0</v>
      </c>
      <c r="Q55" s="636">
        <f t="shared" si="29"/>
        <v>0</v>
      </c>
      <c r="R55" s="636">
        <f t="shared" si="29"/>
        <v>0</v>
      </c>
      <c r="S55" s="636">
        <f t="shared" si="29"/>
        <v>0</v>
      </c>
      <c r="T55" s="637">
        <f t="shared" si="29"/>
        <v>0</v>
      </c>
      <c r="U55" s="637">
        <f t="shared" si="29"/>
        <v>0</v>
      </c>
      <c r="V55" s="349"/>
    </row>
    <row r="56" spans="1:22" ht="13.5" customHeight="1">
      <c r="A56" s="350"/>
      <c r="B56" s="313"/>
      <c r="C56" s="322"/>
      <c r="D56" s="324">
        <f t="shared" si="22"/>
      </c>
      <c r="E56" s="500" t="s">
        <v>200</v>
      </c>
      <c r="F56" s="630">
        <f t="shared" si="20"/>
        <v>0</v>
      </c>
      <c r="G56" s="631">
        <f t="shared" si="20"/>
        <v>0</v>
      </c>
      <c r="H56" s="632">
        <f t="shared" si="20"/>
        <v>0</v>
      </c>
      <c r="I56" s="633"/>
      <c r="J56" s="634" t="s">
        <v>106</v>
      </c>
      <c r="K56" s="635">
        <f aca="true" t="shared" si="30" ref="K56:U56">+K34+K45</f>
        <v>0</v>
      </c>
      <c r="L56" s="636">
        <f t="shared" si="30"/>
        <v>0</v>
      </c>
      <c r="M56" s="636">
        <f t="shared" si="30"/>
        <v>0</v>
      </c>
      <c r="N56" s="636">
        <f t="shared" si="30"/>
        <v>0</v>
      </c>
      <c r="O56" s="636">
        <f t="shared" si="30"/>
        <v>0</v>
      </c>
      <c r="P56" s="636">
        <f t="shared" si="30"/>
        <v>0</v>
      </c>
      <c r="Q56" s="636">
        <f t="shared" si="30"/>
        <v>0</v>
      </c>
      <c r="R56" s="636">
        <f t="shared" si="30"/>
        <v>0</v>
      </c>
      <c r="S56" s="636">
        <f t="shared" si="30"/>
        <v>0</v>
      </c>
      <c r="T56" s="637">
        <f t="shared" si="30"/>
        <v>0</v>
      </c>
      <c r="U56" s="637">
        <f t="shared" si="30"/>
        <v>0</v>
      </c>
      <c r="V56" s="349"/>
    </row>
    <row r="57" spans="1:22" ht="13.5" customHeight="1">
      <c r="A57" s="350"/>
      <c r="B57" s="313"/>
      <c r="C57" s="322"/>
      <c r="D57" s="373">
        <f t="shared" si="22"/>
      </c>
      <c r="E57" s="501" t="s">
        <v>201</v>
      </c>
      <c r="F57" s="630">
        <f t="shared" si="20"/>
        <v>0</v>
      </c>
      <c r="G57" s="631">
        <f t="shared" si="20"/>
        <v>0</v>
      </c>
      <c r="H57" s="632">
        <f t="shared" si="20"/>
        <v>0</v>
      </c>
      <c r="I57" s="633"/>
      <c r="J57" s="634" t="s">
        <v>106</v>
      </c>
      <c r="K57" s="635">
        <f aca="true" t="shared" si="31" ref="K57:U57">+K35+K46</f>
        <v>0</v>
      </c>
      <c r="L57" s="636">
        <f t="shared" si="31"/>
        <v>0</v>
      </c>
      <c r="M57" s="636">
        <f t="shared" si="31"/>
        <v>0</v>
      </c>
      <c r="N57" s="636">
        <f t="shared" si="31"/>
        <v>0</v>
      </c>
      <c r="O57" s="636">
        <f t="shared" si="31"/>
        <v>0</v>
      </c>
      <c r="P57" s="636">
        <f t="shared" si="31"/>
        <v>0</v>
      </c>
      <c r="Q57" s="636">
        <f t="shared" si="31"/>
        <v>0</v>
      </c>
      <c r="R57" s="636">
        <f t="shared" si="31"/>
        <v>0</v>
      </c>
      <c r="S57" s="636">
        <f t="shared" si="31"/>
        <v>0</v>
      </c>
      <c r="T57" s="637">
        <f t="shared" si="31"/>
        <v>0</v>
      </c>
      <c r="U57" s="637">
        <f t="shared" si="31"/>
        <v>0</v>
      </c>
      <c r="V57" s="349"/>
    </row>
    <row r="58" spans="1:22" ht="13.5" customHeight="1" thickBot="1">
      <c r="A58" s="350"/>
      <c r="B58" s="316" t="s">
        <v>115</v>
      </c>
      <c r="C58" s="325"/>
      <c r="D58" s="374"/>
      <c r="E58" s="431" t="s">
        <v>117</v>
      </c>
      <c r="F58" s="638">
        <f t="shared" si="20"/>
        <v>0</v>
      </c>
      <c r="G58" s="639">
        <f t="shared" si="20"/>
        <v>0</v>
      </c>
      <c r="H58" s="640">
        <f t="shared" si="20"/>
        <v>0</v>
      </c>
      <c r="I58" s="641"/>
      <c r="J58" s="642" t="s">
        <v>106</v>
      </c>
      <c r="K58" s="643">
        <f aca="true" t="shared" si="32" ref="K58:U58">SUM(K48:K57)</f>
        <v>0</v>
      </c>
      <c r="L58" s="644">
        <f t="shared" si="32"/>
        <v>0</v>
      </c>
      <c r="M58" s="644">
        <f t="shared" si="32"/>
        <v>0</v>
      </c>
      <c r="N58" s="644">
        <f t="shared" si="32"/>
        <v>0</v>
      </c>
      <c r="O58" s="644">
        <f t="shared" si="32"/>
        <v>0</v>
      </c>
      <c r="P58" s="644">
        <f t="shared" si="32"/>
        <v>0</v>
      </c>
      <c r="Q58" s="644">
        <f t="shared" si="32"/>
        <v>0</v>
      </c>
      <c r="R58" s="644">
        <f t="shared" si="32"/>
        <v>0</v>
      </c>
      <c r="S58" s="644">
        <f t="shared" si="32"/>
        <v>0</v>
      </c>
      <c r="T58" s="645">
        <f t="shared" si="32"/>
        <v>0</v>
      </c>
      <c r="U58" s="645">
        <f t="shared" si="32"/>
        <v>0</v>
      </c>
      <c r="V58" s="349"/>
    </row>
    <row r="59" spans="1:22" ht="13.5" customHeight="1">
      <c r="A59" s="350"/>
      <c r="B59" s="316"/>
      <c r="C59" s="326"/>
      <c r="D59" s="321">
        <f>IF(D37="","",D37)</f>
      </c>
      <c r="E59" s="498" t="s">
        <v>192</v>
      </c>
      <c r="F59" s="628">
        <f aca="true" t="shared" si="33" ref="F59:H69">+F37</f>
        <v>0</v>
      </c>
      <c r="G59" s="646">
        <f t="shared" si="33"/>
        <v>0</v>
      </c>
      <c r="H59" s="623">
        <f t="shared" si="33"/>
        <v>0</v>
      </c>
      <c r="I59" s="624"/>
      <c r="J59" s="625" t="s">
        <v>106</v>
      </c>
      <c r="K59" s="626">
        <f aca="true" t="shared" si="34" ref="K59:K68">+F59-K48</f>
        <v>0</v>
      </c>
      <c r="L59" s="627">
        <f aca="true" t="shared" si="35" ref="L59:U59">+K59-L48</f>
        <v>0</v>
      </c>
      <c r="M59" s="627">
        <f t="shared" si="35"/>
        <v>0</v>
      </c>
      <c r="N59" s="627">
        <f t="shared" si="35"/>
        <v>0</v>
      </c>
      <c r="O59" s="627">
        <f t="shared" si="35"/>
        <v>0</v>
      </c>
      <c r="P59" s="627">
        <f t="shared" si="35"/>
        <v>0</v>
      </c>
      <c r="Q59" s="627">
        <f t="shared" si="35"/>
        <v>0</v>
      </c>
      <c r="R59" s="627">
        <f t="shared" si="35"/>
        <v>0</v>
      </c>
      <c r="S59" s="627">
        <f t="shared" si="35"/>
        <v>0</v>
      </c>
      <c r="T59" s="628">
        <f t="shared" si="35"/>
        <v>0</v>
      </c>
      <c r="U59" s="628">
        <f t="shared" si="35"/>
        <v>0</v>
      </c>
      <c r="V59" s="349"/>
    </row>
    <row r="60" spans="1:22" ht="13.5" customHeight="1">
      <c r="A60" s="350"/>
      <c r="B60" s="316"/>
      <c r="C60" s="327"/>
      <c r="D60" s="323">
        <f aca="true" t="shared" si="36" ref="D60:D68">IF(D38="","",D38)</f>
      </c>
      <c r="E60" s="499" t="s">
        <v>193</v>
      </c>
      <c r="F60" s="628">
        <f t="shared" si="33"/>
        <v>0</v>
      </c>
      <c r="G60" s="646">
        <f t="shared" si="33"/>
        <v>0</v>
      </c>
      <c r="H60" s="623">
        <f t="shared" si="33"/>
        <v>0</v>
      </c>
      <c r="I60" s="624"/>
      <c r="J60" s="625" t="s">
        <v>106</v>
      </c>
      <c r="K60" s="626">
        <f t="shared" si="34"/>
        <v>0</v>
      </c>
      <c r="L60" s="627">
        <f aca="true" t="shared" si="37" ref="L60:U60">+K60-L49</f>
        <v>0</v>
      </c>
      <c r="M60" s="627">
        <f t="shared" si="37"/>
        <v>0</v>
      </c>
      <c r="N60" s="627">
        <f t="shared" si="37"/>
        <v>0</v>
      </c>
      <c r="O60" s="627">
        <f t="shared" si="37"/>
        <v>0</v>
      </c>
      <c r="P60" s="627">
        <f t="shared" si="37"/>
        <v>0</v>
      </c>
      <c r="Q60" s="627">
        <f t="shared" si="37"/>
        <v>0</v>
      </c>
      <c r="R60" s="627">
        <f t="shared" si="37"/>
        <v>0</v>
      </c>
      <c r="S60" s="627">
        <f t="shared" si="37"/>
        <v>0</v>
      </c>
      <c r="T60" s="629">
        <f t="shared" si="37"/>
        <v>0</v>
      </c>
      <c r="U60" s="629">
        <f t="shared" si="37"/>
        <v>0</v>
      </c>
      <c r="V60" s="349"/>
    </row>
    <row r="61" spans="1:22" ht="13.5" customHeight="1">
      <c r="A61" s="350"/>
      <c r="B61" s="316"/>
      <c r="C61" s="314"/>
      <c r="D61" s="323">
        <f t="shared" si="36"/>
      </c>
      <c r="E61" s="499" t="s">
        <v>194</v>
      </c>
      <c r="F61" s="628">
        <f t="shared" si="33"/>
        <v>0</v>
      </c>
      <c r="G61" s="646">
        <f t="shared" si="33"/>
        <v>0</v>
      </c>
      <c r="H61" s="623">
        <f t="shared" si="33"/>
        <v>0</v>
      </c>
      <c r="I61" s="624"/>
      <c r="J61" s="625" t="s">
        <v>106</v>
      </c>
      <c r="K61" s="626">
        <f t="shared" si="34"/>
        <v>0</v>
      </c>
      <c r="L61" s="627">
        <f aca="true" t="shared" si="38" ref="L61:U61">+K61-L50</f>
        <v>0</v>
      </c>
      <c r="M61" s="627">
        <f t="shared" si="38"/>
        <v>0</v>
      </c>
      <c r="N61" s="627">
        <f t="shared" si="38"/>
        <v>0</v>
      </c>
      <c r="O61" s="627">
        <f t="shared" si="38"/>
        <v>0</v>
      </c>
      <c r="P61" s="627">
        <f t="shared" si="38"/>
        <v>0</v>
      </c>
      <c r="Q61" s="627">
        <f t="shared" si="38"/>
        <v>0</v>
      </c>
      <c r="R61" s="627">
        <f t="shared" si="38"/>
        <v>0</v>
      </c>
      <c r="S61" s="627">
        <f t="shared" si="38"/>
        <v>0</v>
      </c>
      <c r="T61" s="629">
        <f t="shared" si="38"/>
        <v>0</v>
      </c>
      <c r="U61" s="629">
        <f t="shared" si="38"/>
        <v>0</v>
      </c>
      <c r="V61" s="349"/>
    </row>
    <row r="62" spans="1:22" ht="13.5" customHeight="1">
      <c r="A62" s="350"/>
      <c r="B62" s="316"/>
      <c r="C62" s="314" t="s">
        <v>136</v>
      </c>
      <c r="D62" s="323">
        <f t="shared" si="36"/>
      </c>
      <c r="E62" s="499" t="s">
        <v>195</v>
      </c>
      <c r="F62" s="628">
        <f t="shared" si="33"/>
        <v>0</v>
      </c>
      <c r="G62" s="646">
        <f t="shared" si="33"/>
        <v>0</v>
      </c>
      <c r="H62" s="623">
        <f t="shared" si="33"/>
        <v>0</v>
      </c>
      <c r="I62" s="624"/>
      <c r="J62" s="625" t="s">
        <v>106</v>
      </c>
      <c r="K62" s="626">
        <f t="shared" si="34"/>
        <v>0</v>
      </c>
      <c r="L62" s="627">
        <f aca="true" t="shared" si="39" ref="L62:U62">+K62-L51</f>
        <v>0</v>
      </c>
      <c r="M62" s="627">
        <f t="shared" si="39"/>
        <v>0</v>
      </c>
      <c r="N62" s="627">
        <f t="shared" si="39"/>
        <v>0</v>
      </c>
      <c r="O62" s="627">
        <f t="shared" si="39"/>
        <v>0</v>
      </c>
      <c r="P62" s="627">
        <f t="shared" si="39"/>
        <v>0</v>
      </c>
      <c r="Q62" s="627">
        <f t="shared" si="39"/>
        <v>0</v>
      </c>
      <c r="R62" s="627">
        <f t="shared" si="39"/>
        <v>0</v>
      </c>
      <c r="S62" s="627">
        <f t="shared" si="39"/>
        <v>0</v>
      </c>
      <c r="T62" s="629">
        <f t="shared" si="39"/>
        <v>0</v>
      </c>
      <c r="U62" s="629">
        <f t="shared" si="39"/>
        <v>0</v>
      </c>
      <c r="V62" s="349"/>
    </row>
    <row r="63" spans="1:22" ht="13.5" customHeight="1">
      <c r="A63" s="350"/>
      <c r="B63" s="316"/>
      <c r="C63" s="314" t="s">
        <v>137</v>
      </c>
      <c r="D63" s="323">
        <f t="shared" si="36"/>
      </c>
      <c r="E63" s="499" t="s">
        <v>196</v>
      </c>
      <c r="F63" s="628">
        <f t="shared" si="33"/>
        <v>0</v>
      </c>
      <c r="G63" s="646">
        <f t="shared" si="33"/>
        <v>0</v>
      </c>
      <c r="H63" s="623">
        <f t="shared" si="33"/>
        <v>0</v>
      </c>
      <c r="I63" s="624"/>
      <c r="J63" s="625" t="s">
        <v>106</v>
      </c>
      <c r="K63" s="626">
        <f t="shared" si="34"/>
        <v>0</v>
      </c>
      <c r="L63" s="627">
        <f aca="true" t="shared" si="40" ref="L63:U63">+K63-L52</f>
        <v>0</v>
      </c>
      <c r="M63" s="627">
        <f t="shared" si="40"/>
        <v>0</v>
      </c>
      <c r="N63" s="627">
        <f t="shared" si="40"/>
        <v>0</v>
      </c>
      <c r="O63" s="627">
        <f t="shared" si="40"/>
        <v>0</v>
      </c>
      <c r="P63" s="627">
        <f t="shared" si="40"/>
        <v>0</v>
      </c>
      <c r="Q63" s="627">
        <f t="shared" si="40"/>
        <v>0</v>
      </c>
      <c r="R63" s="627">
        <f t="shared" si="40"/>
        <v>0</v>
      </c>
      <c r="S63" s="627">
        <f t="shared" si="40"/>
        <v>0</v>
      </c>
      <c r="T63" s="629">
        <f t="shared" si="40"/>
        <v>0</v>
      </c>
      <c r="U63" s="629">
        <f t="shared" si="40"/>
        <v>0</v>
      </c>
      <c r="V63" s="349"/>
    </row>
    <row r="64" spans="1:22" ht="13.5" customHeight="1">
      <c r="A64" s="350"/>
      <c r="B64" s="316" t="s">
        <v>116</v>
      </c>
      <c r="C64" s="314" t="s">
        <v>124</v>
      </c>
      <c r="D64" s="323">
        <f t="shared" si="36"/>
      </c>
      <c r="E64" s="499" t="s">
        <v>197</v>
      </c>
      <c r="F64" s="628">
        <f t="shared" si="33"/>
        <v>0</v>
      </c>
      <c r="G64" s="646">
        <f t="shared" si="33"/>
        <v>0</v>
      </c>
      <c r="H64" s="623">
        <f t="shared" si="33"/>
        <v>0</v>
      </c>
      <c r="I64" s="624"/>
      <c r="J64" s="625" t="s">
        <v>106</v>
      </c>
      <c r="K64" s="626">
        <f t="shared" si="34"/>
        <v>0</v>
      </c>
      <c r="L64" s="627">
        <f aca="true" t="shared" si="41" ref="L64:U64">+K64-L53</f>
        <v>0</v>
      </c>
      <c r="M64" s="627">
        <f t="shared" si="41"/>
        <v>0</v>
      </c>
      <c r="N64" s="627">
        <f t="shared" si="41"/>
        <v>0</v>
      </c>
      <c r="O64" s="627">
        <f t="shared" si="41"/>
        <v>0</v>
      </c>
      <c r="P64" s="627">
        <f t="shared" si="41"/>
        <v>0</v>
      </c>
      <c r="Q64" s="627">
        <f t="shared" si="41"/>
        <v>0</v>
      </c>
      <c r="R64" s="627">
        <f t="shared" si="41"/>
        <v>0</v>
      </c>
      <c r="S64" s="627">
        <f t="shared" si="41"/>
        <v>0</v>
      </c>
      <c r="T64" s="629">
        <f t="shared" si="41"/>
        <v>0</v>
      </c>
      <c r="U64" s="629">
        <f t="shared" si="41"/>
        <v>0</v>
      </c>
      <c r="V64" s="349"/>
    </row>
    <row r="65" spans="1:22" ht="13.5" customHeight="1">
      <c r="A65" s="350"/>
      <c r="B65" s="316"/>
      <c r="C65" s="314" t="s">
        <v>125</v>
      </c>
      <c r="D65" s="324">
        <f t="shared" si="36"/>
      </c>
      <c r="E65" s="500" t="s">
        <v>198</v>
      </c>
      <c r="F65" s="647">
        <f t="shared" si="33"/>
        <v>0</v>
      </c>
      <c r="G65" s="648">
        <f t="shared" si="33"/>
        <v>0</v>
      </c>
      <c r="H65" s="632">
        <f t="shared" si="33"/>
        <v>0</v>
      </c>
      <c r="I65" s="633"/>
      <c r="J65" s="634" t="s">
        <v>106</v>
      </c>
      <c r="K65" s="635">
        <f t="shared" si="34"/>
        <v>0</v>
      </c>
      <c r="L65" s="636">
        <f aca="true" t="shared" si="42" ref="L65:U65">+K65-L54</f>
        <v>0</v>
      </c>
      <c r="M65" s="636">
        <f t="shared" si="42"/>
        <v>0</v>
      </c>
      <c r="N65" s="636">
        <f t="shared" si="42"/>
        <v>0</v>
      </c>
      <c r="O65" s="636">
        <f t="shared" si="42"/>
        <v>0</v>
      </c>
      <c r="P65" s="636">
        <f t="shared" si="42"/>
        <v>0</v>
      </c>
      <c r="Q65" s="636">
        <f t="shared" si="42"/>
        <v>0</v>
      </c>
      <c r="R65" s="636">
        <f t="shared" si="42"/>
        <v>0</v>
      </c>
      <c r="S65" s="636">
        <f t="shared" si="42"/>
        <v>0</v>
      </c>
      <c r="T65" s="637">
        <f t="shared" si="42"/>
        <v>0</v>
      </c>
      <c r="U65" s="637">
        <f t="shared" si="42"/>
        <v>0</v>
      </c>
      <c r="V65" s="349"/>
    </row>
    <row r="66" spans="1:22" ht="13.5" customHeight="1">
      <c r="A66" s="350"/>
      <c r="B66" s="316"/>
      <c r="C66" s="314"/>
      <c r="D66" s="324">
        <f t="shared" si="36"/>
      </c>
      <c r="E66" s="500" t="s">
        <v>199</v>
      </c>
      <c r="F66" s="647">
        <f t="shared" si="33"/>
        <v>0</v>
      </c>
      <c r="G66" s="648">
        <f t="shared" si="33"/>
        <v>0</v>
      </c>
      <c r="H66" s="632">
        <f t="shared" si="33"/>
        <v>0</v>
      </c>
      <c r="I66" s="633"/>
      <c r="J66" s="634" t="s">
        <v>106</v>
      </c>
      <c r="K66" s="635">
        <f t="shared" si="34"/>
        <v>0</v>
      </c>
      <c r="L66" s="636">
        <f aca="true" t="shared" si="43" ref="L66:U66">+K66-L55</f>
        <v>0</v>
      </c>
      <c r="M66" s="636">
        <f t="shared" si="43"/>
        <v>0</v>
      </c>
      <c r="N66" s="636">
        <f t="shared" si="43"/>
        <v>0</v>
      </c>
      <c r="O66" s="636">
        <f t="shared" si="43"/>
        <v>0</v>
      </c>
      <c r="P66" s="636">
        <f t="shared" si="43"/>
        <v>0</v>
      </c>
      <c r="Q66" s="636">
        <f t="shared" si="43"/>
        <v>0</v>
      </c>
      <c r="R66" s="636">
        <f t="shared" si="43"/>
        <v>0</v>
      </c>
      <c r="S66" s="636">
        <f t="shared" si="43"/>
        <v>0</v>
      </c>
      <c r="T66" s="637">
        <f t="shared" si="43"/>
        <v>0</v>
      </c>
      <c r="U66" s="637">
        <f t="shared" si="43"/>
        <v>0</v>
      </c>
      <c r="V66" s="349"/>
    </row>
    <row r="67" spans="1:22" ht="13.5" customHeight="1">
      <c r="A67" s="350"/>
      <c r="B67" s="313"/>
      <c r="C67" s="322"/>
      <c r="D67" s="324">
        <f t="shared" si="36"/>
      </c>
      <c r="E67" s="500" t="s">
        <v>200</v>
      </c>
      <c r="F67" s="647">
        <f t="shared" si="33"/>
        <v>0</v>
      </c>
      <c r="G67" s="648">
        <f t="shared" si="33"/>
        <v>0</v>
      </c>
      <c r="H67" s="632">
        <f t="shared" si="33"/>
        <v>0</v>
      </c>
      <c r="I67" s="633"/>
      <c r="J67" s="634" t="s">
        <v>106</v>
      </c>
      <c r="K67" s="635">
        <f t="shared" si="34"/>
        <v>0</v>
      </c>
      <c r="L67" s="636">
        <f aca="true" t="shared" si="44" ref="L67:U67">+K67-L56</f>
        <v>0</v>
      </c>
      <c r="M67" s="636">
        <f t="shared" si="44"/>
        <v>0</v>
      </c>
      <c r="N67" s="636">
        <f t="shared" si="44"/>
        <v>0</v>
      </c>
      <c r="O67" s="636">
        <f t="shared" si="44"/>
        <v>0</v>
      </c>
      <c r="P67" s="636">
        <f t="shared" si="44"/>
        <v>0</v>
      </c>
      <c r="Q67" s="636">
        <f t="shared" si="44"/>
        <v>0</v>
      </c>
      <c r="R67" s="636">
        <f t="shared" si="44"/>
        <v>0</v>
      </c>
      <c r="S67" s="636">
        <f t="shared" si="44"/>
        <v>0</v>
      </c>
      <c r="T67" s="637">
        <f t="shared" si="44"/>
        <v>0</v>
      </c>
      <c r="U67" s="637">
        <f t="shared" si="44"/>
        <v>0</v>
      </c>
      <c r="V67" s="349"/>
    </row>
    <row r="68" spans="1:22" ht="13.5" customHeight="1">
      <c r="A68" s="350"/>
      <c r="B68" s="313"/>
      <c r="C68" s="322"/>
      <c r="D68" s="324">
        <f t="shared" si="36"/>
      </c>
      <c r="E68" s="501" t="s">
        <v>201</v>
      </c>
      <c r="F68" s="647">
        <f t="shared" si="33"/>
        <v>0</v>
      </c>
      <c r="G68" s="648">
        <f t="shared" si="33"/>
        <v>0</v>
      </c>
      <c r="H68" s="632">
        <f t="shared" si="33"/>
        <v>0</v>
      </c>
      <c r="I68" s="633"/>
      <c r="J68" s="634" t="s">
        <v>106</v>
      </c>
      <c r="K68" s="635">
        <f t="shared" si="34"/>
        <v>0</v>
      </c>
      <c r="L68" s="636">
        <f aca="true" t="shared" si="45" ref="L68:U68">+K68-L57</f>
        <v>0</v>
      </c>
      <c r="M68" s="636">
        <f t="shared" si="45"/>
        <v>0</v>
      </c>
      <c r="N68" s="636">
        <f t="shared" si="45"/>
        <v>0</v>
      </c>
      <c r="O68" s="636">
        <f t="shared" si="45"/>
        <v>0</v>
      </c>
      <c r="P68" s="636">
        <f t="shared" si="45"/>
        <v>0</v>
      </c>
      <c r="Q68" s="636">
        <f t="shared" si="45"/>
        <v>0</v>
      </c>
      <c r="R68" s="636">
        <f t="shared" si="45"/>
        <v>0</v>
      </c>
      <c r="S68" s="636">
        <f t="shared" si="45"/>
        <v>0</v>
      </c>
      <c r="T68" s="637">
        <f t="shared" si="45"/>
        <v>0</v>
      </c>
      <c r="U68" s="637">
        <f t="shared" si="45"/>
        <v>0</v>
      </c>
      <c r="V68" s="349"/>
    </row>
    <row r="69" spans="1:22" ht="13.5" customHeight="1" thickBot="1">
      <c r="A69" s="350"/>
      <c r="B69" s="316" t="s">
        <v>118</v>
      </c>
      <c r="C69" s="325"/>
      <c r="D69" s="374"/>
      <c r="E69" s="431" t="s">
        <v>117</v>
      </c>
      <c r="F69" s="649">
        <f t="shared" si="33"/>
        <v>0</v>
      </c>
      <c r="G69" s="639">
        <f t="shared" si="33"/>
        <v>0</v>
      </c>
      <c r="H69" s="640">
        <f t="shared" si="33"/>
        <v>0</v>
      </c>
      <c r="I69" s="641"/>
      <c r="J69" s="642" t="s">
        <v>106</v>
      </c>
      <c r="K69" s="643">
        <f aca="true" t="shared" si="46" ref="K69:U69">SUM(K59:K68)</f>
        <v>0</v>
      </c>
      <c r="L69" s="644">
        <f t="shared" si="46"/>
        <v>0</v>
      </c>
      <c r="M69" s="644">
        <f t="shared" si="46"/>
        <v>0</v>
      </c>
      <c r="N69" s="644">
        <f t="shared" si="46"/>
        <v>0</v>
      </c>
      <c r="O69" s="644">
        <f t="shared" si="46"/>
        <v>0</v>
      </c>
      <c r="P69" s="644">
        <f t="shared" si="46"/>
        <v>0</v>
      </c>
      <c r="Q69" s="644">
        <f t="shared" si="46"/>
        <v>0</v>
      </c>
      <c r="R69" s="644">
        <f t="shared" si="46"/>
        <v>0</v>
      </c>
      <c r="S69" s="644">
        <f t="shared" si="46"/>
        <v>0</v>
      </c>
      <c r="T69" s="645">
        <f t="shared" si="46"/>
        <v>0</v>
      </c>
      <c r="U69" s="645">
        <f t="shared" si="46"/>
        <v>0</v>
      </c>
      <c r="V69" s="349"/>
    </row>
    <row r="70" spans="1:22" ht="13.5" customHeight="1">
      <c r="A70" s="350"/>
      <c r="B70" s="313"/>
      <c r="C70" s="322"/>
      <c r="D70" s="321">
        <f>IF(D37="","",D37)</f>
      </c>
      <c r="E70" s="498" t="s">
        <v>192</v>
      </c>
      <c r="F70" s="621">
        <f aca="true" t="shared" si="47" ref="F70:H78">+F37</f>
        <v>0</v>
      </c>
      <c r="G70" s="622">
        <f t="shared" si="47"/>
        <v>0</v>
      </c>
      <c r="H70" s="623">
        <f t="shared" si="47"/>
        <v>0</v>
      </c>
      <c r="I70" s="624"/>
      <c r="J70" s="625" t="s">
        <v>106</v>
      </c>
      <c r="K70" s="626">
        <f aca="true" t="shared" si="48" ref="K70:K79">+(F59+K59)*H70*12/2400</f>
        <v>0</v>
      </c>
      <c r="L70" s="627">
        <f aca="true" t="shared" si="49" ref="L70:T70">+(K59+L59)*$H70/200</f>
        <v>0</v>
      </c>
      <c r="M70" s="627">
        <f t="shared" si="49"/>
        <v>0</v>
      </c>
      <c r="N70" s="627">
        <f t="shared" si="49"/>
        <v>0</v>
      </c>
      <c r="O70" s="627">
        <f t="shared" si="49"/>
        <v>0</v>
      </c>
      <c r="P70" s="627">
        <f t="shared" si="49"/>
        <v>0</v>
      </c>
      <c r="Q70" s="627">
        <f t="shared" si="49"/>
        <v>0</v>
      </c>
      <c r="R70" s="627">
        <f t="shared" si="49"/>
        <v>0</v>
      </c>
      <c r="S70" s="627">
        <f t="shared" si="49"/>
        <v>0</v>
      </c>
      <c r="T70" s="628">
        <f t="shared" si="49"/>
        <v>0</v>
      </c>
      <c r="U70" s="650" t="s">
        <v>107</v>
      </c>
      <c r="V70" s="349"/>
    </row>
    <row r="71" spans="1:22" ht="13.5" customHeight="1">
      <c r="A71" s="350"/>
      <c r="B71" s="313"/>
      <c r="C71" s="322"/>
      <c r="D71" s="323">
        <f aca="true" t="shared" si="50" ref="D71:D79">IF(D38="","",D38)</f>
      </c>
      <c r="E71" s="499" t="s">
        <v>193</v>
      </c>
      <c r="F71" s="621">
        <f t="shared" si="47"/>
        <v>0</v>
      </c>
      <c r="G71" s="622">
        <f t="shared" si="47"/>
        <v>0</v>
      </c>
      <c r="H71" s="623">
        <f t="shared" si="47"/>
        <v>0</v>
      </c>
      <c r="I71" s="624"/>
      <c r="J71" s="625" t="s">
        <v>106</v>
      </c>
      <c r="K71" s="626">
        <f t="shared" si="48"/>
        <v>0</v>
      </c>
      <c r="L71" s="627">
        <f aca="true" t="shared" si="51" ref="L71:T71">+(K60+L60)*$H71/200</f>
        <v>0</v>
      </c>
      <c r="M71" s="627">
        <f t="shared" si="51"/>
        <v>0</v>
      </c>
      <c r="N71" s="627">
        <f t="shared" si="51"/>
        <v>0</v>
      </c>
      <c r="O71" s="627">
        <f t="shared" si="51"/>
        <v>0</v>
      </c>
      <c r="P71" s="627">
        <f t="shared" si="51"/>
        <v>0</v>
      </c>
      <c r="Q71" s="627">
        <f t="shared" si="51"/>
        <v>0</v>
      </c>
      <c r="R71" s="627">
        <f t="shared" si="51"/>
        <v>0</v>
      </c>
      <c r="S71" s="627">
        <f t="shared" si="51"/>
        <v>0</v>
      </c>
      <c r="T71" s="629">
        <f t="shared" si="51"/>
        <v>0</v>
      </c>
      <c r="U71" s="651" t="s">
        <v>107</v>
      </c>
      <c r="V71" s="349"/>
    </row>
    <row r="72" spans="1:22" ht="13.5" customHeight="1">
      <c r="A72" s="350"/>
      <c r="B72" s="313"/>
      <c r="C72" s="314"/>
      <c r="D72" s="323">
        <f t="shared" si="50"/>
      </c>
      <c r="E72" s="499" t="s">
        <v>194</v>
      </c>
      <c r="F72" s="621">
        <f t="shared" si="47"/>
        <v>0</v>
      </c>
      <c r="G72" s="622">
        <f t="shared" si="47"/>
        <v>0</v>
      </c>
      <c r="H72" s="623">
        <f t="shared" si="47"/>
        <v>0</v>
      </c>
      <c r="I72" s="624"/>
      <c r="J72" s="625" t="s">
        <v>106</v>
      </c>
      <c r="K72" s="626">
        <f t="shared" si="48"/>
        <v>0</v>
      </c>
      <c r="L72" s="627">
        <f aca="true" t="shared" si="52" ref="L72:T72">+(K61+L61)*$H72/200</f>
        <v>0</v>
      </c>
      <c r="M72" s="627">
        <f t="shared" si="52"/>
        <v>0</v>
      </c>
      <c r="N72" s="627">
        <f t="shared" si="52"/>
        <v>0</v>
      </c>
      <c r="O72" s="627">
        <f t="shared" si="52"/>
        <v>0</v>
      </c>
      <c r="P72" s="627">
        <f t="shared" si="52"/>
        <v>0</v>
      </c>
      <c r="Q72" s="627">
        <f t="shared" si="52"/>
        <v>0</v>
      </c>
      <c r="R72" s="627">
        <f t="shared" si="52"/>
        <v>0</v>
      </c>
      <c r="S72" s="627">
        <f t="shared" si="52"/>
        <v>0</v>
      </c>
      <c r="T72" s="629">
        <f t="shared" si="52"/>
        <v>0</v>
      </c>
      <c r="U72" s="651" t="s">
        <v>107</v>
      </c>
      <c r="V72" s="349"/>
    </row>
    <row r="73" spans="1:22" ht="13.5" customHeight="1">
      <c r="A73" s="350"/>
      <c r="B73" s="313"/>
      <c r="C73" s="314" t="s">
        <v>136</v>
      </c>
      <c r="D73" s="323">
        <f t="shared" si="50"/>
      </c>
      <c r="E73" s="499" t="s">
        <v>195</v>
      </c>
      <c r="F73" s="621">
        <f t="shared" si="47"/>
        <v>0</v>
      </c>
      <c r="G73" s="622">
        <f t="shared" si="47"/>
        <v>0</v>
      </c>
      <c r="H73" s="623">
        <f t="shared" si="47"/>
        <v>0</v>
      </c>
      <c r="I73" s="624"/>
      <c r="J73" s="625" t="s">
        <v>106</v>
      </c>
      <c r="K73" s="626">
        <f t="shared" si="48"/>
        <v>0</v>
      </c>
      <c r="L73" s="627">
        <f aca="true" t="shared" si="53" ref="L73:T73">+(K62+L62)*$H73/200</f>
        <v>0</v>
      </c>
      <c r="M73" s="627">
        <f t="shared" si="53"/>
        <v>0</v>
      </c>
      <c r="N73" s="627">
        <f t="shared" si="53"/>
        <v>0</v>
      </c>
      <c r="O73" s="627">
        <f t="shared" si="53"/>
        <v>0</v>
      </c>
      <c r="P73" s="627">
        <f t="shared" si="53"/>
        <v>0</v>
      </c>
      <c r="Q73" s="627">
        <f t="shared" si="53"/>
        <v>0</v>
      </c>
      <c r="R73" s="627">
        <f t="shared" si="53"/>
        <v>0</v>
      </c>
      <c r="S73" s="627">
        <f t="shared" si="53"/>
        <v>0</v>
      </c>
      <c r="T73" s="629">
        <f t="shared" si="53"/>
        <v>0</v>
      </c>
      <c r="U73" s="651" t="s">
        <v>107</v>
      </c>
      <c r="V73" s="349"/>
    </row>
    <row r="74" spans="1:22" ht="13.5" customHeight="1">
      <c r="A74" s="350"/>
      <c r="B74" s="313"/>
      <c r="C74" s="314" t="s">
        <v>137</v>
      </c>
      <c r="D74" s="323">
        <f t="shared" si="50"/>
      </c>
      <c r="E74" s="499" t="s">
        <v>196</v>
      </c>
      <c r="F74" s="621">
        <f t="shared" si="47"/>
        <v>0</v>
      </c>
      <c r="G74" s="622">
        <f t="shared" si="47"/>
        <v>0</v>
      </c>
      <c r="H74" s="623">
        <f t="shared" si="47"/>
        <v>0</v>
      </c>
      <c r="I74" s="624"/>
      <c r="J74" s="625" t="s">
        <v>106</v>
      </c>
      <c r="K74" s="626">
        <f t="shared" si="48"/>
        <v>0</v>
      </c>
      <c r="L74" s="627">
        <f aca="true" t="shared" si="54" ref="L74:T74">+(K63+L63)*$H74/200</f>
        <v>0</v>
      </c>
      <c r="M74" s="627">
        <f t="shared" si="54"/>
        <v>0</v>
      </c>
      <c r="N74" s="627">
        <f t="shared" si="54"/>
        <v>0</v>
      </c>
      <c r="O74" s="627">
        <f t="shared" si="54"/>
        <v>0</v>
      </c>
      <c r="P74" s="627">
        <f t="shared" si="54"/>
        <v>0</v>
      </c>
      <c r="Q74" s="627">
        <f t="shared" si="54"/>
        <v>0</v>
      </c>
      <c r="R74" s="627">
        <f t="shared" si="54"/>
        <v>0</v>
      </c>
      <c r="S74" s="627">
        <f t="shared" si="54"/>
        <v>0</v>
      </c>
      <c r="T74" s="629">
        <f t="shared" si="54"/>
        <v>0</v>
      </c>
      <c r="U74" s="651" t="s">
        <v>107</v>
      </c>
      <c r="V74" s="349"/>
    </row>
    <row r="75" spans="1:22" ht="13.5" customHeight="1">
      <c r="A75" s="350"/>
      <c r="B75" s="313"/>
      <c r="C75" s="314" t="s">
        <v>126</v>
      </c>
      <c r="D75" s="323">
        <f t="shared" si="50"/>
      </c>
      <c r="E75" s="499" t="s">
        <v>197</v>
      </c>
      <c r="F75" s="621">
        <f t="shared" si="47"/>
        <v>0</v>
      </c>
      <c r="G75" s="622">
        <f t="shared" si="47"/>
        <v>0</v>
      </c>
      <c r="H75" s="623">
        <f t="shared" si="47"/>
        <v>0</v>
      </c>
      <c r="I75" s="624"/>
      <c r="J75" s="625" t="s">
        <v>106</v>
      </c>
      <c r="K75" s="626">
        <f t="shared" si="48"/>
        <v>0</v>
      </c>
      <c r="L75" s="627">
        <f aca="true" t="shared" si="55" ref="L75:T75">+(K64+L64)*$H75/200</f>
        <v>0</v>
      </c>
      <c r="M75" s="627">
        <f t="shared" si="55"/>
        <v>0</v>
      </c>
      <c r="N75" s="627">
        <f t="shared" si="55"/>
        <v>0</v>
      </c>
      <c r="O75" s="627">
        <f t="shared" si="55"/>
        <v>0</v>
      </c>
      <c r="P75" s="627">
        <f t="shared" si="55"/>
        <v>0</v>
      </c>
      <c r="Q75" s="627">
        <f t="shared" si="55"/>
        <v>0</v>
      </c>
      <c r="R75" s="627">
        <f t="shared" si="55"/>
        <v>0</v>
      </c>
      <c r="S75" s="627">
        <f t="shared" si="55"/>
        <v>0</v>
      </c>
      <c r="T75" s="629">
        <f t="shared" si="55"/>
        <v>0</v>
      </c>
      <c r="U75" s="651" t="s">
        <v>107</v>
      </c>
      <c r="V75" s="349"/>
    </row>
    <row r="76" spans="1:22" ht="13.5" customHeight="1">
      <c r="A76" s="350"/>
      <c r="B76" s="313"/>
      <c r="C76" s="314" t="s">
        <v>127</v>
      </c>
      <c r="D76" s="324">
        <f t="shared" si="50"/>
      </c>
      <c r="E76" s="500" t="s">
        <v>198</v>
      </c>
      <c r="F76" s="630">
        <f t="shared" si="47"/>
        <v>0</v>
      </c>
      <c r="G76" s="631">
        <f t="shared" si="47"/>
        <v>0</v>
      </c>
      <c r="H76" s="632">
        <f t="shared" si="47"/>
        <v>0</v>
      </c>
      <c r="I76" s="633"/>
      <c r="J76" s="634" t="s">
        <v>106</v>
      </c>
      <c r="K76" s="635">
        <f t="shared" si="48"/>
        <v>0</v>
      </c>
      <c r="L76" s="636">
        <f aca="true" t="shared" si="56" ref="L76:T76">+(K65+L65)*$H76/200</f>
        <v>0</v>
      </c>
      <c r="M76" s="636">
        <f t="shared" si="56"/>
        <v>0</v>
      </c>
      <c r="N76" s="636">
        <f t="shared" si="56"/>
        <v>0</v>
      </c>
      <c r="O76" s="636">
        <f t="shared" si="56"/>
        <v>0</v>
      </c>
      <c r="P76" s="636">
        <f t="shared" si="56"/>
        <v>0</v>
      </c>
      <c r="Q76" s="636">
        <f t="shared" si="56"/>
        <v>0</v>
      </c>
      <c r="R76" s="636">
        <f t="shared" si="56"/>
        <v>0</v>
      </c>
      <c r="S76" s="636">
        <f t="shared" si="56"/>
        <v>0</v>
      </c>
      <c r="T76" s="637">
        <f t="shared" si="56"/>
        <v>0</v>
      </c>
      <c r="U76" s="652" t="s">
        <v>107</v>
      </c>
      <c r="V76" s="349"/>
    </row>
    <row r="77" spans="1:22" ht="13.5" customHeight="1">
      <c r="A77" s="350"/>
      <c r="B77" s="313"/>
      <c r="C77" s="314"/>
      <c r="D77" s="324">
        <f t="shared" si="50"/>
      </c>
      <c r="E77" s="500" t="s">
        <v>199</v>
      </c>
      <c r="F77" s="630">
        <f t="shared" si="47"/>
        <v>0</v>
      </c>
      <c r="G77" s="631">
        <f t="shared" si="47"/>
        <v>0</v>
      </c>
      <c r="H77" s="632">
        <f t="shared" si="47"/>
        <v>0</v>
      </c>
      <c r="I77" s="633"/>
      <c r="J77" s="634" t="s">
        <v>106</v>
      </c>
      <c r="K77" s="635">
        <f t="shared" si="48"/>
        <v>0</v>
      </c>
      <c r="L77" s="636">
        <f aca="true" t="shared" si="57" ref="L77:T77">+(K66+L66)*$H77/200</f>
        <v>0</v>
      </c>
      <c r="M77" s="636">
        <f t="shared" si="57"/>
        <v>0</v>
      </c>
      <c r="N77" s="636">
        <f t="shared" si="57"/>
        <v>0</v>
      </c>
      <c r="O77" s="636">
        <f t="shared" si="57"/>
        <v>0</v>
      </c>
      <c r="P77" s="636">
        <f t="shared" si="57"/>
        <v>0</v>
      </c>
      <c r="Q77" s="636">
        <f t="shared" si="57"/>
        <v>0</v>
      </c>
      <c r="R77" s="636">
        <f t="shared" si="57"/>
        <v>0</v>
      </c>
      <c r="S77" s="636">
        <f t="shared" si="57"/>
        <v>0</v>
      </c>
      <c r="T77" s="637">
        <f t="shared" si="57"/>
        <v>0</v>
      </c>
      <c r="U77" s="652" t="s">
        <v>107</v>
      </c>
      <c r="V77" s="349"/>
    </row>
    <row r="78" spans="1:22" ht="13.5" customHeight="1">
      <c r="A78" s="350"/>
      <c r="B78" s="313"/>
      <c r="C78" s="322"/>
      <c r="D78" s="324">
        <f t="shared" si="50"/>
      </c>
      <c r="E78" s="500" t="s">
        <v>200</v>
      </c>
      <c r="F78" s="630">
        <f t="shared" si="47"/>
        <v>0</v>
      </c>
      <c r="G78" s="631">
        <f t="shared" si="47"/>
        <v>0</v>
      </c>
      <c r="H78" s="632">
        <f t="shared" si="47"/>
        <v>0</v>
      </c>
      <c r="I78" s="633"/>
      <c r="J78" s="634" t="s">
        <v>106</v>
      </c>
      <c r="K78" s="635">
        <f t="shared" si="48"/>
        <v>0</v>
      </c>
      <c r="L78" s="636">
        <f aca="true" t="shared" si="58" ref="L78:T78">+(K67+L67)*$H78/200</f>
        <v>0</v>
      </c>
      <c r="M78" s="636">
        <f t="shared" si="58"/>
        <v>0</v>
      </c>
      <c r="N78" s="636">
        <f t="shared" si="58"/>
        <v>0</v>
      </c>
      <c r="O78" s="636">
        <f t="shared" si="58"/>
        <v>0</v>
      </c>
      <c r="P78" s="636">
        <f t="shared" si="58"/>
        <v>0</v>
      </c>
      <c r="Q78" s="636">
        <f t="shared" si="58"/>
        <v>0</v>
      </c>
      <c r="R78" s="636">
        <f t="shared" si="58"/>
        <v>0</v>
      </c>
      <c r="S78" s="636">
        <f t="shared" si="58"/>
        <v>0</v>
      </c>
      <c r="T78" s="637">
        <f t="shared" si="58"/>
        <v>0</v>
      </c>
      <c r="U78" s="652" t="s">
        <v>107</v>
      </c>
      <c r="V78" s="349"/>
    </row>
    <row r="79" spans="1:22" ht="13.5" customHeight="1">
      <c r="A79" s="350"/>
      <c r="B79" s="313"/>
      <c r="C79" s="322"/>
      <c r="D79" s="324">
        <f t="shared" si="50"/>
      </c>
      <c r="E79" s="501" t="s">
        <v>201</v>
      </c>
      <c r="F79" s="630">
        <f aca="true" t="shared" si="59" ref="F79:H80">+F46</f>
        <v>0</v>
      </c>
      <c r="G79" s="631">
        <f t="shared" si="59"/>
        <v>0</v>
      </c>
      <c r="H79" s="632">
        <f t="shared" si="59"/>
        <v>0</v>
      </c>
      <c r="I79" s="633"/>
      <c r="J79" s="634" t="s">
        <v>106</v>
      </c>
      <c r="K79" s="635">
        <f t="shared" si="48"/>
        <v>0</v>
      </c>
      <c r="L79" s="636">
        <f aca="true" t="shared" si="60" ref="L79:T79">+(K68+L68)*$H79/200</f>
        <v>0</v>
      </c>
      <c r="M79" s="636">
        <f t="shared" si="60"/>
        <v>0</v>
      </c>
      <c r="N79" s="636">
        <f t="shared" si="60"/>
        <v>0</v>
      </c>
      <c r="O79" s="636">
        <f t="shared" si="60"/>
        <v>0</v>
      </c>
      <c r="P79" s="636">
        <f t="shared" si="60"/>
        <v>0</v>
      </c>
      <c r="Q79" s="636">
        <f t="shared" si="60"/>
        <v>0</v>
      </c>
      <c r="R79" s="636">
        <f t="shared" si="60"/>
        <v>0</v>
      </c>
      <c r="S79" s="636">
        <f t="shared" si="60"/>
        <v>0</v>
      </c>
      <c r="T79" s="637">
        <f t="shared" si="60"/>
        <v>0</v>
      </c>
      <c r="U79" s="652" t="s">
        <v>107</v>
      </c>
      <c r="V79" s="349"/>
    </row>
    <row r="80" spans="1:22" ht="13.5" customHeight="1" thickBot="1">
      <c r="A80" s="350"/>
      <c r="B80" s="319"/>
      <c r="C80" s="328"/>
      <c r="D80" s="374"/>
      <c r="E80" s="431" t="s">
        <v>117</v>
      </c>
      <c r="F80" s="638">
        <f t="shared" si="59"/>
        <v>0</v>
      </c>
      <c r="G80" s="639">
        <f t="shared" si="59"/>
        <v>0</v>
      </c>
      <c r="H80" s="640">
        <f t="shared" si="59"/>
        <v>0</v>
      </c>
      <c r="I80" s="641"/>
      <c r="J80" s="642" t="s">
        <v>106</v>
      </c>
      <c r="K80" s="643">
        <f aca="true" t="shared" si="61" ref="K80:T80">SUM(K70:K79)</f>
        <v>0</v>
      </c>
      <c r="L80" s="644">
        <f t="shared" si="61"/>
        <v>0</v>
      </c>
      <c r="M80" s="644">
        <f t="shared" si="61"/>
        <v>0</v>
      </c>
      <c r="N80" s="644">
        <f t="shared" si="61"/>
        <v>0</v>
      </c>
      <c r="O80" s="644">
        <f t="shared" si="61"/>
        <v>0</v>
      </c>
      <c r="P80" s="644">
        <f t="shared" si="61"/>
        <v>0</v>
      </c>
      <c r="Q80" s="644">
        <f t="shared" si="61"/>
        <v>0</v>
      </c>
      <c r="R80" s="644">
        <f t="shared" si="61"/>
        <v>0</v>
      </c>
      <c r="S80" s="644">
        <f t="shared" si="61"/>
        <v>0</v>
      </c>
      <c r="T80" s="645">
        <f t="shared" si="61"/>
        <v>0</v>
      </c>
      <c r="U80" s="653" t="s">
        <v>107</v>
      </c>
      <c r="V80" s="349"/>
    </row>
    <row r="81" spans="1:22" ht="13.5" customHeight="1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75" t="s">
        <v>146</v>
      </c>
      <c r="V81" s="349"/>
    </row>
  </sheetData>
  <sheetProtection sheet="1" objects="1" scenarios="1"/>
  <mergeCells count="13">
    <mergeCell ref="C17:C19"/>
    <mergeCell ref="D5:E6"/>
    <mergeCell ref="B5:C6"/>
    <mergeCell ref="B24:C25"/>
    <mergeCell ref="B8:B10"/>
    <mergeCell ref="B11:B13"/>
    <mergeCell ref="C20:C22"/>
    <mergeCell ref="T4:U4"/>
    <mergeCell ref="D24:E25"/>
    <mergeCell ref="J24:J25"/>
    <mergeCell ref="I4:K4"/>
    <mergeCell ref="F5:F6"/>
    <mergeCell ref="J5:J6"/>
  </mergeCells>
  <dataValidations count="5">
    <dataValidation type="decimal" allowBlank="1" showInputMessage="1" showErrorMessage="1" sqref="H11:H12 H37:H46">
      <formula1>0</formula1>
      <formula2>20</formula2>
    </dataValidation>
    <dataValidation type="whole" allowBlank="1" showInputMessage="1" showErrorMessage="1" sqref="I11:I12">
      <formula1>1</formula1>
      <formula2>20</formula2>
    </dataValidation>
    <dataValidation type="decimal" allowBlank="1" showInputMessage="1" showErrorMessage="1" sqref="G11:G12 G37:G46">
      <formula1>0</formula1>
      <formula2>100</formula2>
    </dataValidation>
    <dataValidation type="whole" allowBlank="1" showInputMessage="1" showErrorMessage="1" sqref="F37:F46">
      <formula1>0</formula1>
      <formula2>999999999</formula2>
    </dataValidation>
    <dataValidation type="whole" allowBlank="1" showInputMessage="1" showErrorMessage="1" sqref="K11:T12 K37:T46">
      <formula1>-999999999</formula1>
      <formula2>999999999</formula2>
    </dataValidation>
  </dataValidation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D51"/>
  <sheetViews>
    <sheetView showGridLines="0" showRowColHeaders="0" zoomScale="75" zoomScaleNormal="75" zoomScaleSheetLayoutView="75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8" sqref="I8"/>
    </sheetView>
  </sheetViews>
  <sheetFormatPr defaultColWidth="9.00390625" defaultRowHeight="13.5"/>
  <cols>
    <col min="1" max="1" width="3.125" style="396" customWidth="1"/>
    <col min="2" max="2" width="3.625" style="397" customWidth="1"/>
    <col min="3" max="3" width="11.625" style="397" customWidth="1"/>
    <col min="4" max="4" width="3.625" style="397" customWidth="1"/>
    <col min="5" max="5" width="1.625" style="396" customWidth="1"/>
    <col min="6" max="6" width="7.625" style="398" customWidth="1"/>
    <col min="7" max="9" width="12.625" style="396" customWidth="1"/>
    <col min="10" max="10" width="1.625" style="396" customWidth="1"/>
    <col min="11" max="11" width="11.625" style="396" customWidth="1"/>
    <col min="12" max="12" width="1.625" style="396" customWidth="1"/>
    <col min="13" max="13" width="11.625" style="396" customWidth="1"/>
    <col min="14" max="14" width="1.625" style="396" customWidth="1"/>
    <col min="15" max="15" width="11.625" style="396" customWidth="1"/>
    <col min="16" max="16" width="1.625" style="398" customWidth="1"/>
    <col min="17" max="17" width="11.625" style="396" customWidth="1"/>
    <col min="18" max="18" width="1.625" style="398" customWidth="1"/>
    <col min="19" max="19" width="11.625" style="396" customWidth="1"/>
    <col min="20" max="20" width="1.625" style="398" customWidth="1"/>
    <col min="21" max="21" width="11.625" style="396" customWidth="1"/>
    <col min="22" max="22" width="1.625" style="398" customWidth="1"/>
    <col min="23" max="23" width="11.625" style="396" customWidth="1"/>
    <col min="24" max="24" width="1.625" style="398" customWidth="1"/>
    <col min="25" max="25" width="11.625" style="396" customWidth="1"/>
    <col min="26" max="26" width="1.625" style="398" customWidth="1"/>
    <col min="27" max="27" width="11.625" style="396" customWidth="1"/>
    <col min="28" max="28" width="1.625" style="398" customWidth="1"/>
    <col min="29" max="29" width="11.625" style="396" customWidth="1"/>
    <col min="30" max="30" width="9.00390625" style="396" customWidth="1"/>
  </cols>
  <sheetData>
    <row r="1" spans="1:30" ht="15" customHeight="1">
      <c r="A1" s="381"/>
      <c r="B1" s="382"/>
      <c r="C1" s="382"/>
      <c r="D1" s="382"/>
      <c r="E1" s="381"/>
      <c r="F1" s="383"/>
      <c r="G1" s="381"/>
      <c r="H1" s="381"/>
      <c r="I1" s="381"/>
      <c r="J1" s="381"/>
      <c r="K1" s="381"/>
      <c r="L1" s="381"/>
      <c r="M1" s="381"/>
      <c r="N1" s="381"/>
      <c r="O1" s="381"/>
      <c r="P1" s="383"/>
      <c r="Q1" s="381"/>
      <c r="R1" s="383"/>
      <c r="S1" s="381"/>
      <c r="T1" s="383"/>
      <c r="U1" s="381"/>
      <c r="V1" s="383"/>
      <c r="W1" s="381"/>
      <c r="X1" s="383"/>
      <c r="Y1" s="381"/>
      <c r="Z1" s="383"/>
      <c r="AA1" s="381"/>
      <c r="AB1" s="383"/>
      <c r="AC1" s="381"/>
      <c r="AD1" s="381"/>
    </row>
    <row r="2" spans="1:30" ht="19.5" customHeight="1">
      <c r="A2" s="381"/>
      <c r="B2" s="382"/>
      <c r="C2" s="382"/>
      <c r="D2" s="382"/>
      <c r="E2" s="381"/>
      <c r="F2" s="383"/>
      <c r="G2" s="381"/>
      <c r="H2" s="381"/>
      <c r="I2" s="381"/>
      <c r="J2" s="1045" t="s">
        <v>183</v>
      </c>
      <c r="K2" s="1045"/>
      <c r="L2" s="381"/>
      <c r="M2" s="381"/>
      <c r="N2" s="381"/>
      <c r="O2" s="381"/>
      <c r="P2" s="383"/>
      <c r="Q2" s="381"/>
      <c r="R2" s="383"/>
      <c r="S2" s="381"/>
      <c r="T2" s="383"/>
      <c r="U2" s="381"/>
      <c r="V2" s="383"/>
      <c r="W2" s="381"/>
      <c r="X2" s="383"/>
      <c r="Y2" s="381"/>
      <c r="Z2" s="383"/>
      <c r="AA2" s="381"/>
      <c r="AB2" s="383"/>
      <c r="AC2" s="381"/>
      <c r="AD2" s="381"/>
    </row>
    <row r="3" spans="1:30" ht="15" customHeight="1">
      <c r="A3" s="381"/>
      <c r="B3" s="382"/>
      <c r="C3" s="382"/>
      <c r="D3" s="382"/>
      <c r="E3" s="381"/>
      <c r="F3" s="383"/>
      <c r="G3" s="381"/>
      <c r="H3" s="381"/>
      <c r="I3" s="381"/>
      <c r="J3" s="381"/>
      <c r="K3" s="381"/>
      <c r="L3" s="381"/>
      <c r="M3" s="381"/>
      <c r="N3" s="381"/>
      <c r="O3" s="381"/>
      <c r="P3" s="383"/>
      <c r="Q3" s="381"/>
      <c r="R3" s="383"/>
      <c r="S3" s="381"/>
      <c r="T3" s="383"/>
      <c r="U3" s="381"/>
      <c r="V3" s="383"/>
      <c r="W3" s="381"/>
      <c r="X3" s="383"/>
      <c r="Y3" s="381"/>
      <c r="Z3" s="383"/>
      <c r="AA3" s="381"/>
      <c r="AB3" s="383"/>
      <c r="AC3" s="381"/>
      <c r="AD3" s="381"/>
    </row>
    <row r="4" spans="1:30" ht="19.5" customHeight="1">
      <c r="A4" s="384"/>
      <c r="B4" s="385" t="s">
        <v>0</v>
      </c>
      <c r="C4" s="385"/>
      <c r="D4" s="385"/>
      <c r="E4" s="386"/>
      <c r="F4" s="387"/>
      <c r="G4" s="384"/>
      <c r="H4" s="384"/>
      <c r="I4" s="384"/>
      <c r="J4" s="384"/>
      <c r="K4" s="384"/>
      <c r="L4" s="384"/>
      <c r="M4" s="336"/>
      <c r="N4" s="384"/>
      <c r="O4" s="384"/>
      <c r="P4" s="884"/>
      <c r="Q4" s="337"/>
      <c r="R4" s="884"/>
      <c r="S4" s="384"/>
      <c r="T4" s="884"/>
      <c r="U4" s="384"/>
      <c r="V4" s="884"/>
      <c r="W4" s="384"/>
      <c r="X4" s="884"/>
      <c r="Y4" s="384"/>
      <c r="Z4" s="884"/>
      <c r="AA4" s="384"/>
      <c r="AB4" s="884"/>
      <c r="AC4" s="384"/>
      <c r="AD4" s="381"/>
    </row>
    <row r="5" spans="1:30" ht="19.5" customHeight="1" thickBot="1">
      <c r="A5" s="384"/>
      <c r="B5" s="386"/>
      <c r="C5" s="386"/>
      <c r="D5" s="386"/>
      <c r="E5" s="386"/>
      <c r="F5" s="387"/>
      <c r="G5" s="335" t="s">
        <v>141</v>
      </c>
      <c r="H5" s="1046">
        <f>IF(OR('属性'!E14="",'属性'!G14="",'属性'!I14=""),"",DATE('属性'!E14,'属性'!G14,'属性'!I14))</f>
      </c>
      <c r="I5" s="1046"/>
      <c r="J5" s="837"/>
      <c r="K5" s="338"/>
      <c r="L5" s="837"/>
      <c r="M5" s="369" t="s">
        <v>142</v>
      </c>
      <c r="N5" s="837"/>
      <c r="O5" s="340">
        <f>IF('属性'!E6="","",'属性'!E6)</f>
      </c>
      <c r="P5" s="837"/>
      <c r="Q5" s="371" t="s">
        <v>144</v>
      </c>
      <c r="R5" s="837"/>
      <c r="S5" s="370">
        <f>IF('属性'!E4="","",'属性'!E4)</f>
      </c>
      <c r="T5" s="837"/>
      <c r="U5" s="338"/>
      <c r="V5" s="844"/>
      <c r="W5" s="388"/>
      <c r="X5" s="885"/>
      <c r="Y5" s="389" t="s">
        <v>143</v>
      </c>
      <c r="Z5" s="886"/>
      <c r="AA5" s="1026">
        <f>IF('属性'!E5="","",'属性'!E5)</f>
      </c>
      <c r="AB5" s="1026"/>
      <c r="AC5" s="1026"/>
      <c r="AD5" s="381"/>
    </row>
    <row r="6" spans="1:30" s="2" customFormat="1" ht="20.25" customHeight="1">
      <c r="A6" s="386"/>
      <c r="B6" s="460"/>
      <c r="C6" s="461"/>
      <c r="D6" s="461"/>
      <c r="E6" s="462"/>
      <c r="F6" s="463"/>
      <c r="G6" s="448"/>
      <c r="H6" s="464" t="s">
        <v>41</v>
      </c>
      <c r="I6" s="464"/>
      <c r="J6" s="866"/>
      <c r="K6" s="841"/>
      <c r="L6" s="449"/>
      <c r="M6" s="451"/>
      <c r="N6" s="464"/>
      <c r="O6" s="465" t="s">
        <v>1</v>
      </c>
      <c r="P6" s="872"/>
      <c r="Q6" s="465"/>
      <c r="R6" s="872"/>
      <c r="S6" s="465"/>
      <c r="T6" s="449"/>
      <c r="U6" s="451"/>
      <c r="V6" s="449"/>
      <c r="W6" s="451"/>
      <c r="X6" s="449"/>
      <c r="Y6" s="451"/>
      <c r="Z6" s="449"/>
      <c r="AA6" s="451"/>
      <c r="AB6" s="464"/>
      <c r="AC6" s="466"/>
      <c r="AD6" s="390"/>
    </row>
    <row r="7" spans="1:30" s="2" customFormat="1" ht="20.25" customHeight="1" thickBot="1">
      <c r="A7" s="386"/>
      <c r="B7" s="467"/>
      <c r="C7" s="468"/>
      <c r="D7" s="468"/>
      <c r="E7" s="454"/>
      <c r="F7" s="455"/>
      <c r="G7" s="469">
        <f>IF(OR('属性'!E9="",'属性'!G9=""),"",DATE('属性'!E9,'属性'!G9,1))</f>
      </c>
      <c r="H7" s="470">
        <f>IF(OR('属性'!E10="",'属性'!G10=""),"",DATE('属性'!E10,'属性'!G10,1))</f>
      </c>
      <c r="I7" s="471">
        <f>IF(OR('属性'!$E$11="",'属性'!$G$11=""),"",DATE('属性'!$E$11,'属性'!$G$11,1))</f>
      </c>
      <c r="J7" s="867"/>
      <c r="K7" s="838">
        <f>IF(OR('属性'!$E$11="",'属性'!$G$11=""),"",DATE('属性'!$E$11+1,'属性'!$G$11,1))</f>
      </c>
      <c r="L7" s="471"/>
      <c r="M7" s="469">
        <f>IF(OR('属性'!$E$11="",'属性'!$G$11=""),"",DATE('属性'!$E$11+2,'属性'!$G$11,1))</f>
      </c>
      <c r="N7" s="471"/>
      <c r="O7" s="469">
        <f>IF(OR('属性'!$E$11="",'属性'!$G$11=""),"",DATE('属性'!$E$11+3,'属性'!$G$11,1))</f>
      </c>
      <c r="P7" s="471"/>
      <c r="Q7" s="469">
        <f>IF(OR('属性'!$E$11="",'属性'!$G$11=""),"",DATE('属性'!$E$11+4,'属性'!$G$11,1))</f>
      </c>
      <c r="R7" s="471"/>
      <c r="S7" s="469">
        <f>IF(OR('属性'!$E$11="",'属性'!$G$11=""),"",DATE('属性'!$E$11+5,'属性'!$G$11,1))</f>
      </c>
      <c r="T7" s="471"/>
      <c r="U7" s="469">
        <f>IF(OR('属性'!$E$11="",'属性'!$G$11=""),"",DATE('属性'!$E$11+6,'属性'!$G$11,1))</f>
      </c>
      <c r="V7" s="471"/>
      <c r="W7" s="469">
        <f>IF(OR('属性'!$E$11="",'属性'!$G$11=""),"",DATE('属性'!$E$11+7,'属性'!$G$11,1))</f>
      </c>
      <c r="X7" s="471"/>
      <c r="Y7" s="469">
        <f>IF(OR('属性'!$E$11="",'属性'!$G$11=""),"",DATE('属性'!$E$11+8,'属性'!$G$11,1))</f>
      </c>
      <c r="Z7" s="471"/>
      <c r="AA7" s="469">
        <f>IF(OR('属性'!$E$11="",'属性'!$G$11=""),"",DATE('属性'!$E$11+9,'属性'!$G$11,1))</f>
      </c>
      <c r="AB7" s="471"/>
      <c r="AC7" s="887">
        <f>IF(OR('属性'!$E$11="",'属性'!$G$11=""),"",DATE('属性'!$E$11+10,'属性'!$G$11,1))</f>
      </c>
      <c r="AD7" s="390"/>
    </row>
    <row r="8" spans="1:30" ht="19.5" customHeight="1">
      <c r="A8" s="384"/>
      <c r="B8" s="4" t="s">
        <v>42</v>
      </c>
      <c r="C8" s="77"/>
      <c r="D8" s="77"/>
      <c r="E8" s="61"/>
      <c r="F8" s="105"/>
      <c r="G8" s="769"/>
      <c r="H8" s="770"/>
      <c r="I8" s="771"/>
      <c r="J8" s="1064">
        <f>+I8*(1+J9)</f>
        <v>0</v>
      </c>
      <c r="K8" s="1065"/>
      <c r="L8" s="1066">
        <f>+J8*(1+L9)</f>
        <v>0</v>
      </c>
      <c r="M8" s="1065"/>
      <c r="N8" s="1066">
        <f>+L8*(1+N9)</f>
        <v>0</v>
      </c>
      <c r="O8" s="1065"/>
      <c r="P8" s="1066">
        <f>+N8*(1+P9)</f>
        <v>0</v>
      </c>
      <c r="Q8" s="1065"/>
      <c r="R8" s="1066">
        <f>+P8*(1+R9)</f>
        <v>0</v>
      </c>
      <c r="S8" s="1065"/>
      <c r="T8" s="1066">
        <f>+R8*(1+T9)</f>
        <v>0</v>
      </c>
      <c r="U8" s="1065"/>
      <c r="V8" s="1066">
        <f>+T8*(1+V9)</f>
        <v>0</v>
      </c>
      <c r="W8" s="1065"/>
      <c r="X8" s="1066">
        <f>+V8*(1+X9)</f>
        <v>0</v>
      </c>
      <c r="Y8" s="1065"/>
      <c r="Z8" s="1066">
        <f>+X8*(1+Z9)</f>
        <v>0</v>
      </c>
      <c r="AA8" s="1065"/>
      <c r="AB8" s="1066">
        <f>+Z8*(1+AB9)</f>
        <v>0</v>
      </c>
      <c r="AC8" s="1067"/>
      <c r="AD8" s="381"/>
    </row>
    <row r="9" spans="1:30" ht="19.5" customHeight="1">
      <c r="A9" s="384"/>
      <c r="B9" s="414" t="s">
        <v>174</v>
      </c>
      <c r="C9" s="79"/>
      <c r="D9" s="79"/>
      <c r="E9" s="391"/>
      <c r="F9" s="392"/>
      <c r="G9" s="772" t="s">
        <v>79</v>
      </c>
      <c r="H9" s="773">
        <f>IF(OR(G8=0,H8=0),"",(H8/G8-1))</f>
      </c>
      <c r="I9" s="774">
        <f>IF(OR(H8=0,I8=0),"",(I8/H8-1))</f>
      </c>
      <c r="J9" s="1047"/>
      <c r="K9" s="1048"/>
      <c r="L9" s="1049"/>
      <c r="M9" s="1048"/>
      <c r="N9" s="1049"/>
      <c r="O9" s="1048"/>
      <c r="P9" s="1049"/>
      <c r="Q9" s="1048"/>
      <c r="R9" s="1049"/>
      <c r="S9" s="1048"/>
      <c r="T9" s="1049"/>
      <c r="U9" s="1048"/>
      <c r="V9" s="1049"/>
      <c r="W9" s="1048"/>
      <c r="X9" s="1049"/>
      <c r="Y9" s="1048"/>
      <c r="Z9" s="1049"/>
      <c r="AA9" s="1048"/>
      <c r="AB9" s="1049"/>
      <c r="AC9" s="1050"/>
      <c r="AD9" s="381"/>
    </row>
    <row r="10" spans="1:30" ht="19.5" customHeight="1">
      <c r="A10" s="384"/>
      <c r="B10" s="3" t="s">
        <v>43</v>
      </c>
      <c r="C10" s="76"/>
      <c r="D10" s="76"/>
      <c r="E10" s="62"/>
      <c r="F10" s="106"/>
      <c r="G10" s="775">
        <f>G35</f>
        <v>0</v>
      </c>
      <c r="H10" s="776">
        <f>H35</f>
        <v>0</v>
      </c>
      <c r="I10" s="763">
        <f>I35</f>
        <v>0</v>
      </c>
      <c r="J10" s="1068">
        <f>K35</f>
        <v>0</v>
      </c>
      <c r="K10" s="1056"/>
      <c r="L10" s="1055">
        <f>M35</f>
        <v>0</v>
      </c>
      <c r="M10" s="1056"/>
      <c r="N10" s="1055">
        <f>O35</f>
        <v>0</v>
      </c>
      <c r="O10" s="1056"/>
      <c r="P10" s="1055">
        <f>Q35</f>
        <v>0</v>
      </c>
      <c r="Q10" s="1056"/>
      <c r="R10" s="1055">
        <f>S35</f>
        <v>0</v>
      </c>
      <c r="S10" s="1056"/>
      <c r="T10" s="1055">
        <f>U35</f>
        <v>0</v>
      </c>
      <c r="U10" s="1056"/>
      <c r="V10" s="1055">
        <f>W35</f>
        <v>0</v>
      </c>
      <c r="W10" s="1056"/>
      <c r="X10" s="1055">
        <f>Y35</f>
        <v>0</v>
      </c>
      <c r="Y10" s="1056"/>
      <c r="Z10" s="1055">
        <f>AA35</f>
        <v>0</v>
      </c>
      <c r="AA10" s="1056"/>
      <c r="AB10" s="1055">
        <f>AC35</f>
        <v>0</v>
      </c>
      <c r="AC10" s="1057"/>
      <c r="AD10" s="381"/>
    </row>
    <row r="11" spans="1:30" ht="19.5" customHeight="1">
      <c r="A11" s="384"/>
      <c r="B11" s="4" t="s">
        <v>44</v>
      </c>
      <c r="C11" s="77"/>
      <c r="D11" s="77"/>
      <c r="E11" s="61"/>
      <c r="F11" s="105"/>
      <c r="G11" s="777">
        <f>+G8-G10</f>
        <v>0</v>
      </c>
      <c r="H11" s="778">
        <f>+H8-H10</f>
        <v>0</v>
      </c>
      <c r="I11" s="762">
        <f>+I8-I10</f>
        <v>0</v>
      </c>
      <c r="J11" s="1058">
        <f>+J8-J10</f>
        <v>0</v>
      </c>
      <c r="K11" s="1059"/>
      <c r="L11" s="1069">
        <f>+L8-L10</f>
        <v>0</v>
      </c>
      <c r="M11" s="1059"/>
      <c r="N11" s="1069">
        <f>+N8-N10</f>
        <v>0</v>
      </c>
      <c r="O11" s="1059"/>
      <c r="P11" s="1069">
        <f>+P8-P10</f>
        <v>0</v>
      </c>
      <c r="Q11" s="1059"/>
      <c r="R11" s="1069">
        <f>+R8-R10</f>
        <v>0</v>
      </c>
      <c r="S11" s="1059"/>
      <c r="T11" s="1069">
        <f>+T8-T10</f>
        <v>0</v>
      </c>
      <c r="U11" s="1059"/>
      <c r="V11" s="1069">
        <f>+V8-V10</f>
        <v>0</v>
      </c>
      <c r="W11" s="1059"/>
      <c r="X11" s="1069">
        <f>+X8-X10</f>
        <v>0</v>
      </c>
      <c r="Y11" s="1059"/>
      <c r="Z11" s="1069">
        <f>+Z8-Z10</f>
        <v>0</v>
      </c>
      <c r="AA11" s="1059"/>
      <c r="AB11" s="1069">
        <f>+AB8-AB10</f>
        <v>0</v>
      </c>
      <c r="AC11" s="1070"/>
      <c r="AD11" s="381"/>
    </row>
    <row r="12" spans="1:30" ht="19.5" customHeight="1">
      <c r="A12" s="384"/>
      <c r="B12" s="415" t="s">
        <v>175</v>
      </c>
      <c r="C12" s="78"/>
      <c r="D12" s="78"/>
      <c r="E12" s="63"/>
      <c r="F12" s="107"/>
      <c r="G12" s="779" t="str">
        <f>IF(ISERR(G11/G8)," ",G11/G8)</f>
        <v> </v>
      </c>
      <c r="H12" s="780" t="str">
        <f>IF(ISERR(H11/H8)," ",H11/H8)</f>
        <v> </v>
      </c>
      <c r="I12" s="765" t="str">
        <f>IF(ISERR(I11/I8)," ",I11/I8)</f>
        <v> </v>
      </c>
      <c r="J12" s="764"/>
      <c r="K12" s="839" t="str">
        <f>IF(ISERR(J11/J8)," ",J11/J8)</f>
        <v> </v>
      </c>
      <c r="L12" s="765"/>
      <c r="M12" s="839" t="str">
        <f>IF(ISERR(L11/L8)," ",L11/L8)</f>
        <v> </v>
      </c>
      <c r="N12" s="765"/>
      <c r="O12" s="839" t="str">
        <f>IF(ISERR(N11/N8)," ",N11/N8)</f>
        <v> </v>
      </c>
      <c r="P12" s="765"/>
      <c r="Q12" s="839" t="str">
        <f>IF(ISERR(P11/P8)," ",P11/P8)</f>
        <v> </v>
      </c>
      <c r="R12" s="765"/>
      <c r="S12" s="839" t="str">
        <f>IF(ISERR(R11/R8)," ",R11/R8)</f>
        <v> </v>
      </c>
      <c r="T12" s="765"/>
      <c r="U12" s="839" t="str">
        <f>IF(ISERR(T11/T8)," ",T11/T8)</f>
        <v> </v>
      </c>
      <c r="V12" s="765"/>
      <c r="W12" s="839" t="str">
        <f>IF(ISERR(V11/V8)," ",V11/V8)</f>
        <v> </v>
      </c>
      <c r="X12" s="765"/>
      <c r="Y12" s="839" t="str">
        <f>IF(ISERR(X11/X8)," ",X11/X8)</f>
        <v> </v>
      </c>
      <c r="Z12" s="765"/>
      <c r="AA12" s="839" t="str">
        <f>IF(ISERR(Z11/Z8)," ",Z11/Z8)</f>
        <v> </v>
      </c>
      <c r="AB12" s="765"/>
      <c r="AC12" s="888" t="str">
        <f>IF(ISERR(AB11/AB8)," ",AB11/AB8)</f>
        <v> </v>
      </c>
      <c r="AD12" s="381"/>
    </row>
    <row r="13" spans="1:30" ht="19.5" customHeight="1">
      <c r="A13" s="384"/>
      <c r="B13" s="5" t="s">
        <v>45</v>
      </c>
      <c r="C13" s="80"/>
      <c r="D13" s="80"/>
      <c r="E13" s="64"/>
      <c r="F13" s="108"/>
      <c r="G13" s="777">
        <f>G50</f>
        <v>0</v>
      </c>
      <c r="H13" s="781">
        <f>H50</f>
        <v>0</v>
      </c>
      <c r="I13" s="766">
        <f>I50</f>
        <v>0</v>
      </c>
      <c r="J13" s="1058">
        <f>J50</f>
        <v>0</v>
      </c>
      <c r="K13" s="1059"/>
      <c r="L13" s="1069">
        <f>L50</f>
        <v>0</v>
      </c>
      <c r="M13" s="1059"/>
      <c r="N13" s="1069">
        <f>N50</f>
        <v>0</v>
      </c>
      <c r="O13" s="1059"/>
      <c r="P13" s="1069">
        <f>P50</f>
        <v>0</v>
      </c>
      <c r="Q13" s="1059"/>
      <c r="R13" s="1069">
        <f>R50</f>
        <v>0</v>
      </c>
      <c r="S13" s="1059"/>
      <c r="T13" s="1069">
        <f>T50</f>
        <v>0</v>
      </c>
      <c r="U13" s="1059"/>
      <c r="V13" s="1069">
        <f>V50</f>
        <v>0</v>
      </c>
      <c r="W13" s="1059"/>
      <c r="X13" s="1069">
        <f>X50</f>
        <v>0</v>
      </c>
      <c r="Y13" s="1059"/>
      <c r="Z13" s="1069">
        <f>Z50</f>
        <v>0</v>
      </c>
      <c r="AA13" s="1059"/>
      <c r="AB13" s="1069">
        <f>AB50</f>
        <v>0</v>
      </c>
      <c r="AC13" s="1070"/>
      <c r="AD13" s="381"/>
    </row>
    <row r="14" spans="1:30" ht="19.5" customHeight="1" thickBot="1">
      <c r="A14" s="384"/>
      <c r="B14" s="416" t="s">
        <v>176</v>
      </c>
      <c r="C14" s="31"/>
      <c r="D14" s="31"/>
      <c r="E14" s="65"/>
      <c r="F14" s="109"/>
      <c r="G14" s="782" t="str">
        <f>IF(ISERR(G13/G8)," ",G13/G8)</f>
        <v> </v>
      </c>
      <c r="H14" s="783" t="str">
        <f>IF(ISERR(H13/H8)," ",H13/H8)</f>
        <v> </v>
      </c>
      <c r="I14" s="768" t="str">
        <f>IF(ISERR(I13/I8)," ",I13/I8)</f>
        <v> </v>
      </c>
      <c r="J14" s="767"/>
      <c r="K14" s="840" t="str">
        <f>IF(ISERR(J13/J8)," ",J13/J8)</f>
        <v> </v>
      </c>
      <c r="L14" s="768"/>
      <c r="M14" s="840" t="str">
        <f>IF(ISERR(L13/L8)," ",L13/L8)</f>
        <v> </v>
      </c>
      <c r="N14" s="768"/>
      <c r="O14" s="840" t="str">
        <f>IF(ISERR(N13/N8)," ",N13/N8)</f>
        <v> </v>
      </c>
      <c r="P14" s="768"/>
      <c r="Q14" s="840" t="str">
        <f>IF(ISERR(P13/P8)," ",P13/P8)</f>
        <v> </v>
      </c>
      <c r="R14" s="768"/>
      <c r="S14" s="840" t="str">
        <f>IF(ISERR(R13/R8)," ",R13/R8)</f>
        <v> </v>
      </c>
      <c r="T14" s="768"/>
      <c r="U14" s="840" t="str">
        <f>IF(ISERR(T13/T8)," ",T13/T8)</f>
        <v> </v>
      </c>
      <c r="V14" s="768"/>
      <c r="W14" s="840" t="str">
        <f>IF(ISERR(V13/V8)," ",V13/V8)</f>
        <v> </v>
      </c>
      <c r="X14" s="768"/>
      <c r="Y14" s="840" t="str">
        <f>IF(ISERR(X13/X8)," ",X13/X8)</f>
        <v> </v>
      </c>
      <c r="Z14" s="768"/>
      <c r="AA14" s="840" t="str">
        <f>IF(ISERR(Z13/Z8)," ",Z13/Z8)</f>
        <v> </v>
      </c>
      <c r="AB14" s="768"/>
      <c r="AC14" s="889" t="str">
        <f>IF(ISERR(AB13/AB8)," ",AB13/AB8)</f>
        <v> </v>
      </c>
      <c r="AD14" s="381"/>
    </row>
    <row r="15" spans="1:30" ht="18" customHeight="1" thickBot="1">
      <c r="A15" s="384"/>
      <c r="B15" s="353" t="s">
        <v>46</v>
      </c>
      <c r="C15" s="353"/>
      <c r="D15" s="353"/>
      <c r="E15" s="353"/>
      <c r="F15" s="353"/>
      <c r="G15" s="354"/>
      <c r="H15" s="354"/>
      <c r="I15" s="393"/>
      <c r="J15" s="393"/>
      <c r="K15" s="393"/>
      <c r="L15" s="393"/>
      <c r="M15" s="393"/>
      <c r="N15" s="882"/>
      <c r="O15" s="393"/>
      <c r="P15" s="882"/>
      <c r="Q15" s="393"/>
      <c r="R15" s="882"/>
      <c r="S15" s="393"/>
      <c r="T15" s="882"/>
      <c r="U15" s="393"/>
      <c r="V15" s="882"/>
      <c r="W15" s="393"/>
      <c r="X15" s="882"/>
      <c r="Y15" s="393"/>
      <c r="Z15" s="882"/>
      <c r="AA15" s="393"/>
      <c r="AB15" s="882"/>
      <c r="AC15" s="393"/>
      <c r="AD15" s="381"/>
    </row>
    <row r="16" spans="1:30" ht="18" customHeight="1">
      <c r="A16" s="384"/>
      <c r="B16" s="6" t="s">
        <v>169</v>
      </c>
      <c r="C16" s="66"/>
      <c r="D16" s="66"/>
      <c r="E16" s="365" t="s">
        <v>104</v>
      </c>
      <c r="F16" s="399" t="s">
        <v>90</v>
      </c>
      <c r="G16" s="784"/>
      <c r="H16" s="252"/>
      <c r="I16" s="253"/>
      <c r="J16" s="896">
        <f>IF(K16='長期内訳 (2)'!K16,"","*")</f>
      </c>
      <c r="K16" s="873">
        <v>0</v>
      </c>
      <c r="L16" s="901">
        <f>IF(M16='長期内訳 (2)'!M16,"","*")</f>
      </c>
      <c r="M16" s="785">
        <v>0</v>
      </c>
      <c r="N16" s="901">
        <f>IF(O16='長期内訳 (2)'!O16,"","*")</f>
      </c>
      <c r="O16" s="785">
        <v>0</v>
      </c>
      <c r="P16" s="901">
        <f>IF(Q16='長期内訳 (2)'!Q16,"","*")</f>
      </c>
      <c r="Q16" s="785">
        <v>0</v>
      </c>
      <c r="R16" s="901">
        <f>IF(S16='長期内訳 (2)'!S16,"","*")</f>
      </c>
      <c r="S16" s="785">
        <v>0</v>
      </c>
      <c r="T16" s="901">
        <f>IF(U16='長期内訳 (2)'!U16,"","*")</f>
      </c>
      <c r="U16" s="785">
        <v>0</v>
      </c>
      <c r="V16" s="901">
        <f>IF(W16='長期内訳 (2)'!W16,"","*")</f>
      </c>
      <c r="W16" s="785">
        <v>0</v>
      </c>
      <c r="X16" s="901">
        <f>IF(Y16='長期内訳 (2)'!Y16,"","*")</f>
      </c>
      <c r="Y16" s="785">
        <v>0</v>
      </c>
      <c r="Z16" s="901">
        <f>IF(AA16='長期内訳 (2)'!AA16,"","*")</f>
      </c>
      <c r="AA16" s="785">
        <v>0</v>
      </c>
      <c r="AB16" s="901">
        <f>IF(AC16='長期内訳 (2)'!AC16,"","*")</f>
      </c>
      <c r="AC16" s="890">
        <v>0</v>
      </c>
      <c r="AD16" s="381"/>
    </row>
    <row r="17" spans="1:30" ht="18" customHeight="1">
      <c r="A17" s="384"/>
      <c r="B17" s="7" t="s">
        <v>170</v>
      </c>
      <c r="C17" s="67"/>
      <c r="D17" s="67"/>
      <c r="E17" s="359"/>
      <c r="F17" s="400" t="s">
        <v>103</v>
      </c>
      <c r="G17" s="786"/>
      <c r="H17" s="254"/>
      <c r="I17" s="255"/>
      <c r="J17" s="897">
        <f>IF(K17='長期内訳 (2)'!K17,"","*")</f>
      </c>
      <c r="K17" s="874">
        <v>0</v>
      </c>
      <c r="L17" s="902">
        <f>IF(M17='長期内訳 (2)'!M17,"","*")</f>
      </c>
      <c r="M17" s="787">
        <v>0</v>
      </c>
      <c r="N17" s="902">
        <f>IF(O17='長期内訳 (2)'!O17,"","*")</f>
      </c>
      <c r="O17" s="787">
        <v>0</v>
      </c>
      <c r="P17" s="902">
        <f>IF(Q17='長期内訳 (2)'!Q17,"","*")</f>
      </c>
      <c r="Q17" s="787">
        <v>0</v>
      </c>
      <c r="R17" s="902">
        <f>IF(S17='長期内訳 (2)'!S17,"","*")</f>
      </c>
      <c r="S17" s="787">
        <v>0</v>
      </c>
      <c r="T17" s="902">
        <f>IF(U17='長期内訳 (2)'!U17,"","*")</f>
      </c>
      <c r="U17" s="787">
        <v>0</v>
      </c>
      <c r="V17" s="902">
        <f>IF(W17='長期内訳 (2)'!W17,"","*")</f>
      </c>
      <c r="W17" s="787">
        <v>0</v>
      </c>
      <c r="X17" s="902">
        <f>IF(Y17='長期内訳 (2)'!Y17,"","*")</f>
      </c>
      <c r="Y17" s="787">
        <v>0</v>
      </c>
      <c r="Z17" s="902">
        <f>IF(AA17='長期内訳 (2)'!AA17,"","*")</f>
      </c>
      <c r="AA17" s="787">
        <v>0</v>
      </c>
      <c r="AB17" s="902">
        <f>IF(AC17='長期内訳 (2)'!AC17,"","*")</f>
      </c>
      <c r="AC17" s="891">
        <v>0</v>
      </c>
      <c r="AD17" s="381"/>
    </row>
    <row r="18" spans="1:30" ht="18" customHeight="1">
      <c r="A18" s="384"/>
      <c r="B18" s="8" t="s">
        <v>47</v>
      </c>
      <c r="C18" s="68"/>
      <c r="D18" s="68"/>
      <c r="E18" s="366" t="s">
        <v>104</v>
      </c>
      <c r="F18" s="401" t="s">
        <v>90</v>
      </c>
      <c r="G18" s="788"/>
      <c r="H18" s="256"/>
      <c r="I18" s="257"/>
      <c r="J18" s="898">
        <f>IF(K18='長期内訳 (2)'!K18,"","*")</f>
      </c>
      <c r="K18" s="875">
        <v>0</v>
      </c>
      <c r="L18" s="903">
        <f>IF(M18='長期内訳 (2)'!M18,"","*")</f>
      </c>
      <c r="M18" s="789">
        <v>0</v>
      </c>
      <c r="N18" s="903">
        <f>IF(O18='長期内訳 (2)'!O18,"","*")</f>
      </c>
      <c r="O18" s="789">
        <v>0</v>
      </c>
      <c r="P18" s="903">
        <f>IF(Q18='長期内訳 (2)'!Q18,"","*")</f>
      </c>
      <c r="Q18" s="789">
        <v>0</v>
      </c>
      <c r="R18" s="903">
        <f>IF(S18='長期内訳 (2)'!S18,"","*")</f>
      </c>
      <c r="S18" s="789">
        <v>0</v>
      </c>
      <c r="T18" s="903">
        <f>IF(U18='長期内訳 (2)'!U18,"","*")</f>
      </c>
      <c r="U18" s="789">
        <v>0</v>
      </c>
      <c r="V18" s="903">
        <f>IF(W18='長期内訳 (2)'!W18,"","*")</f>
      </c>
      <c r="W18" s="789">
        <v>0</v>
      </c>
      <c r="X18" s="903">
        <f>IF(Y18='長期内訳 (2)'!Y18,"","*")</f>
      </c>
      <c r="Y18" s="789">
        <v>0</v>
      </c>
      <c r="Z18" s="903">
        <f>IF(AA18='長期内訳 (2)'!AA18,"","*")</f>
      </c>
      <c r="AA18" s="789">
        <v>0</v>
      </c>
      <c r="AB18" s="903">
        <f>IF(AC18='長期内訳 (2)'!AC18,"","*")</f>
      </c>
      <c r="AC18" s="797">
        <v>0</v>
      </c>
      <c r="AD18" s="381"/>
    </row>
    <row r="19" spans="1:30" ht="18" customHeight="1">
      <c r="A19" s="384"/>
      <c r="B19" s="8" t="s">
        <v>48</v>
      </c>
      <c r="C19" s="68"/>
      <c r="D19" s="68"/>
      <c r="E19" s="366" t="s">
        <v>104</v>
      </c>
      <c r="F19" s="401" t="s">
        <v>90</v>
      </c>
      <c r="G19" s="790"/>
      <c r="H19" s="256"/>
      <c r="I19" s="257"/>
      <c r="J19" s="898">
        <f>IF(K19='長期内訳 (2)'!K19,"","*")</f>
      </c>
      <c r="K19" s="875">
        <v>0</v>
      </c>
      <c r="L19" s="903">
        <f>IF(M19='長期内訳 (2)'!M19,"","*")</f>
      </c>
      <c r="M19" s="791">
        <v>0</v>
      </c>
      <c r="N19" s="903">
        <f>IF(O19='長期内訳 (2)'!O19,"","*")</f>
      </c>
      <c r="O19" s="791">
        <v>0</v>
      </c>
      <c r="P19" s="903">
        <f>IF(Q19='長期内訳 (2)'!Q19,"","*")</f>
      </c>
      <c r="Q19" s="791">
        <v>0</v>
      </c>
      <c r="R19" s="903">
        <f>IF(S19='長期内訳 (2)'!S19,"","*")</f>
      </c>
      <c r="S19" s="791">
        <v>0</v>
      </c>
      <c r="T19" s="903">
        <f>IF(U19='長期内訳 (2)'!U19,"","*")</f>
      </c>
      <c r="U19" s="791">
        <v>0</v>
      </c>
      <c r="V19" s="903">
        <f>IF(W19='長期内訳 (2)'!W19,"","*")</f>
      </c>
      <c r="W19" s="791">
        <v>0</v>
      </c>
      <c r="X19" s="903">
        <f>IF(Y19='長期内訳 (2)'!Y19,"","*")</f>
      </c>
      <c r="Y19" s="791">
        <v>0</v>
      </c>
      <c r="Z19" s="903">
        <f>IF(AA19='長期内訳 (2)'!AA19,"","*")</f>
      </c>
      <c r="AA19" s="791">
        <v>0</v>
      </c>
      <c r="AB19" s="903">
        <f>IF(AC19='長期内訳 (2)'!AC19,"","*")</f>
      </c>
      <c r="AC19" s="892">
        <v>0</v>
      </c>
      <c r="AD19" s="381"/>
    </row>
    <row r="20" spans="1:30" ht="18" customHeight="1">
      <c r="A20" s="384"/>
      <c r="B20" s="8" t="s">
        <v>85</v>
      </c>
      <c r="C20" s="68"/>
      <c r="D20" s="68"/>
      <c r="E20" s="366" t="s">
        <v>104</v>
      </c>
      <c r="F20" s="401" t="s">
        <v>90</v>
      </c>
      <c r="G20" s="790"/>
      <c r="H20" s="256"/>
      <c r="I20" s="257"/>
      <c r="J20" s="898">
        <f>IF(K20='長期内訳 (2)'!K20,"","*")</f>
      </c>
      <c r="K20" s="875">
        <v>0</v>
      </c>
      <c r="L20" s="903">
        <f>IF(M20='長期内訳 (2)'!M20,"","*")</f>
      </c>
      <c r="M20" s="791">
        <v>0</v>
      </c>
      <c r="N20" s="903">
        <f>IF(O20='長期内訳 (2)'!O20,"","*")</f>
      </c>
      <c r="O20" s="791">
        <v>0</v>
      </c>
      <c r="P20" s="903">
        <f>IF(Q20='長期内訳 (2)'!Q20,"","*")</f>
      </c>
      <c r="Q20" s="791">
        <v>0</v>
      </c>
      <c r="R20" s="903">
        <f>IF(S20='長期内訳 (2)'!S20,"","*")</f>
      </c>
      <c r="S20" s="791">
        <v>0</v>
      </c>
      <c r="T20" s="903">
        <f>IF(U20='長期内訳 (2)'!U20,"","*")</f>
      </c>
      <c r="U20" s="791">
        <v>0</v>
      </c>
      <c r="V20" s="903">
        <f>IF(W20='長期内訳 (2)'!W20,"","*")</f>
      </c>
      <c r="W20" s="791">
        <v>0</v>
      </c>
      <c r="X20" s="903">
        <f>IF(Y20='長期内訳 (2)'!Y20,"","*")</f>
      </c>
      <c r="Y20" s="791">
        <v>0</v>
      </c>
      <c r="Z20" s="903">
        <f>IF(AA20='長期内訳 (2)'!AA20,"","*")</f>
      </c>
      <c r="AA20" s="791">
        <v>0</v>
      </c>
      <c r="AB20" s="903">
        <f>IF(AC20='長期内訳 (2)'!AC20,"","*")</f>
      </c>
      <c r="AC20" s="892">
        <v>0</v>
      </c>
      <c r="AD20" s="381"/>
    </row>
    <row r="21" spans="1:30" ht="18" customHeight="1">
      <c r="A21" s="384"/>
      <c r="B21" s="8" t="s">
        <v>171</v>
      </c>
      <c r="C21" s="68"/>
      <c r="D21" s="68"/>
      <c r="E21" s="360"/>
      <c r="F21" s="401" t="s">
        <v>103</v>
      </c>
      <c r="G21" s="790"/>
      <c r="H21" s="256"/>
      <c r="I21" s="257"/>
      <c r="J21" s="898">
        <f>IF(K21='長期内訳 (2)'!K21,"","*")</f>
      </c>
      <c r="K21" s="875">
        <v>0</v>
      </c>
      <c r="L21" s="903">
        <f>IF(M21='長期内訳 (2)'!M21,"","*")</f>
      </c>
      <c r="M21" s="791">
        <v>0</v>
      </c>
      <c r="N21" s="903">
        <f>IF(O21='長期内訳 (2)'!O21,"","*")</f>
      </c>
      <c r="O21" s="791">
        <v>0</v>
      </c>
      <c r="P21" s="903">
        <f>IF(Q21='長期内訳 (2)'!Q21,"","*")</f>
      </c>
      <c r="Q21" s="791">
        <v>0</v>
      </c>
      <c r="R21" s="903">
        <f>IF(S21='長期内訳 (2)'!S21,"","*")</f>
      </c>
      <c r="S21" s="791">
        <v>0</v>
      </c>
      <c r="T21" s="903">
        <f>IF(U21='長期内訳 (2)'!U21,"","*")</f>
      </c>
      <c r="U21" s="791">
        <v>0</v>
      </c>
      <c r="V21" s="903">
        <f>IF(W21='長期内訳 (2)'!W21,"","*")</f>
      </c>
      <c r="W21" s="791">
        <v>0</v>
      </c>
      <c r="X21" s="903">
        <f>IF(Y21='長期内訳 (2)'!Y21,"","*")</f>
      </c>
      <c r="Y21" s="791">
        <v>0</v>
      </c>
      <c r="Z21" s="903">
        <f>IF(AA21='長期内訳 (2)'!AA21,"","*")</f>
      </c>
      <c r="AA21" s="791">
        <v>0</v>
      </c>
      <c r="AB21" s="903">
        <f>IF(AC21='長期内訳 (2)'!AC21,"","*")</f>
      </c>
      <c r="AC21" s="892">
        <v>0</v>
      </c>
      <c r="AD21" s="381"/>
    </row>
    <row r="22" spans="1:30" ht="18" customHeight="1">
      <c r="A22" s="384"/>
      <c r="B22" s="8" t="s">
        <v>49</v>
      </c>
      <c r="C22" s="68"/>
      <c r="D22" s="68"/>
      <c r="E22" s="360"/>
      <c r="F22" s="401" t="s">
        <v>103</v>
      </c>
      <c r="G22" s="790"/>
      <c r="H22" s="256"/>
      <c r="I22" s="257"/>
      <c r="J22" s="898">
        <f>IF(K22='長期内訳 (2)'!K22,"","*")</f>
      </c>
      <c r="K22" s="875">
        <v>0</v>
      </c>
      <c r="L22" s="903">
        <f>IF(M22='長期内訳 (2)'!M22,"","*")</f>
      </c>
      <c r="M22" s="791">
        <v>0</v>
      </c>
      <c r="N22" s="903">
        <f>IF(O22='長期内訳 (2)'!O22,"","*")</f>
      </c>
      <c r="O22" s="791">
        <v>0</v>
      </c>
      <c r="P22" s="903">
        <f>IF(Q22='長期内訳 (2)'!Q22,"","*")</f>
      </c>
      <c r="Q22" s="791">
        <v>0</v>
      </c>
      <c r="R22" s="903">
        <f>IF(S22='長期内訳 (2)'!S22,"","*")</f>
      </c>
      <c r="S22" s="791">
        <v>0</v>
      </c>
      <c r="T22" s="903">
        <f>IF(U22='長期内訳 (2)'!U22,"","*")</f>
      </c>
      <c r="U22" s="791">
        <v>0</v>
      </c>
      <c r="V22" s="903">
        <f>IF(W22='長期内訳 (2)'!W22,"","*")</f>
      </c>
      <c r="W22" s="791">
        <v>0</v>
      </c>
      <c r="X22" s="903">
        <f>IF(Y22='長期内訳 (2)'!Y22,"","*")</f>
      </c>
      <c r="Y22" s="791">
        <v>0</v>
      </c>
      <c r="Z22" s="903">
        <f>IF(AA22='長期内訳 (2)'!AA22,"","*")</f>
      </c>
      <c r="AA22" s="791">
        <v>0</v>
      </c>
      <c r="AB22" s="903">
        <f>IF(AC22='長期内訳 (2)'!AC22,"","*")</f>
      </c>
      <c r="AC22" s="892">
        <v>0</v>
      </c>
      <c r="AD22" s="381"/>
    </row>
    <row r="23" spans="1:30" ht="18" customHeight="1">
      <c r="A23" s="384"/>
      <c r="B23" s="8" t="s">
        <v>50</v>
      </c>
      <c r="C23" s="68"/>
      <c r="D23" s="68"/>
      <c r="E23" s="360"/>
      <c r="F23" s="401" t="s">
        <v>103</v>
      </c>
      <c r="G23" s="790"/>
      <c r="H23" s="256"/>
      <c r="I23" s="257"/>
      <c r="J23" s="898">
        <f>IF(K23='長期内訳 (2)'!K23,"","*")</f>
      </c>
      <c r="K23" s="875">
        <v>0</v>
      </c>
      <c r="L23" s="903">
        <f>IF(M23='長期内訳 (2)'!M23,"","*")</f>
      </c>
      <c r="M23" s="791">
        <v>0</v>
      </c>
      <c r="N23" s="903">
        <f>IF(O23='長期内訳 (2)'!O23,"","*")</f>
      </c>
      <c r="O23" s="791">
        <v>0</v>
      </c>
      <c r="P23" s="903">
        <f>IF(Q23='長期内訳 (2)'!Q23,"","*")</f>
      </c>
      <c r="Q23" s="791">
        <v>0</v>
      </c>
      <c r="R23" s="903">
        <f>IF(S23='長期内訳 (2)'!S23,"","*")</f>
      </c>
      <c r="S23" s="791">
        <v>0</v>
      </c>
      <c r="T23" s="903">
        <f>IF(U23='長期内訳 (2)'!U23,"","*")</f>
      </c>
      <c r="U23" s="791">
        <v>0</v>
      </c>
      <c r="V23" s="903">
        <f>IF(W23='長期内訳 (2)'!W23,"","*")</f>
      </c>
      <c r="W23" s="791">
        <v>0</v>
      </c>
      <c r="X23" s="903">
        <f>IF(Y23='長期内訳 (2)'!Y23,"","*")</f>
      </c>
      <c r="Y23" s="791">
        <v>0</v>
      </c>
      <c r="Z23" s="903">
        <f>IF(AA23='長期内訳 (2)'!AA23,"","*")</f>
      </c>
      <c r="AA23" s="791">
        <v>0</v>
      </c>
      <c r="AB23" s="903">
        <f>IF(AC23='長期内訳 (2)'!AC23,"","*")</f>
      </c>
      <c r="AC23" s="892">
        <v>0</v>
      </c>
      <c r="AD23" s="381"/>
    </row>
    <row r="24" spans="1:30" ht="18" customHeight="1">
      <c r="A24" s="384"/>
      <c r="B24" s="8" t="s">
        <v>89</v>
      </c>
      <c r="C24" s="68"/>
      <c r="D24" s="68"/>
      <c r="E24" s="68"/>
      <c r="F24" s="110"/>
      <c r="G24" s="794" t="s">
        <v>216</v>
      </c>
      <c r="H24" s="394" t="s">
        <v>216</v>
      </c>
      <c r="I24" s="395" t="s">
        <v>216</v>
      </c>
      <c r="J24" s="1051"/>
      <c r="K24" s="1052"/>
      <c r="L24" s="1053"/>
      <c r="M24" s="1052"/>
      <c r="N24" s="1053"/>
      <c r="O24" s="1052"/>
      <c r="P24" s="1053"/>
      <c r="Q24" s="1052"/>
      <c r="R24" s="1053"/>
      <c r="S24" s="1052"/>
      <c r="T24" s="1053"/>
      <c r="U24" s="1052"/>
      <c r="V24" s="1053"/>
      <c r="W24" s="1052"/>
      <c r="X24" s="1053"/>
      <c r="Y24" s="1052"/>
      <c r="Z24" s="1053"/>
      <c r="AA24" s="1052"/>
      <c r="AB24" s="1053"/>
      <c r="AC24" s="1054"/>
      <c r="AD24" s="381"/>
    </row>
    <row r="25" spans="1:30" ht="18" customHeight="1">
      <c r="A25" s="384"/>
      <c r="B25" s="8" t="s">
        <v>51</v>
      </c>
      <c r="C25" s="68"/>
      <c r="D25" s="68"/>
      <c r="E25" s="68"/>
      <c r="F25" s="110"/>
      <c r="G25" s="790"/>
      <c r="H25" s="256"/>
      <c r="I25" s="257"/>
      <c r="J25" s="1051"/>
      <c r="K25" s="1052"/>
      <c r="L25" s="1053"/>
      <c r="M25" s="1052"/>
      <c r="N25" s="1053"/>
      <c r="O25" s="1052"/>
      <c r="P25" s="1053"/>
      <c r="Q25" s="1052"/>
      <c r="R25" s="1053"/>
      <c r="S25" s="1052"/>
      <c r="T25" s="1053"/>
      <c r="U25" s="1052"/>
      <c r="V25" s="1053"/>
      <c r="W25" s="1052"/>
      <c r="X25" s="1053"/>
      <c r="Y25" s="1052"/>
      <c r="Z25" s="1053"/>
      <c r="AA25" s="1052"/>
      <c r="AB25" s="1053"/>
      <c r="AC25" s="1054"/>
      <c r="AD25" s="381"/>
    </row>
    <row r="26" spans="1:30" ht="18" customHeight="1">
      <c r="A26" s="384"/>
      <c r="B26" s="10" t="s">
        <v>172</v>
      </c>
      <c r="C26" s="70"/>
      <c r="D26" s="70"/>
      <c r="E26" s="946"/>
      <c r="F26" s="947" t="s">
        <v>103</v>
      </c>
      <c r="G26" s="834"/>
      <c r="H26" s="835"/>
      <c r="I26" s="836"/>
      <c r="J26" s="948">
        <f>IF(K26='長期内訳 (2)'!K26,"","*")</f>
      </c>
      <c r="K26" s="949">
        <v>0</v>
      </c>
      <c r="L26" s="950">
        <f>IF(M26='長期内訳 (2)'!M26,"","*")</f>
      </c>
      <c r="M26" s="792">
        <v>0</v>
      </c>
      <c r="N26" s="950">
        <f>IF(O26='長期内訳 (2)'!O26,"","*")</f>
      </c>
      <c r="O26" s="792">
        <v>0</v>
      </c>
      <c r="P26" s="950">
        <f>IF(Q26='長期内訳 (2)'!Q26,"","*")</f>
      </c>
      <c r="Q26" s="792">
        <v>0</v>
      </c>
      <c r="R26" s="950">
        <f>IF(S26='長期内訳 (2)'!S26,"","*")</f>
      </c>
      <c r="S26" s="792">
        <v>0</v>
      </c>
      <c r="T26" s="950">
        <f>IF(U26='長期内訳 (2)'!U26,"","*")</f>
      </c>
      <c r="U26" s="792">
        <v>0</v>
      </c>
      <c r="V26" s="950">
        <f>IF(W26='長期内訳 (2)'!W26,"","*")</f>
      </c>
      <c r="W26" s="792">
        <v>0</v>
      </c>
      <c r="X26" s="950">
        <f>IF(Y26='長期内訳 (2)'!Y26,"","*")</f>
      </c>
      <c r="Y26" s="792">
        <v>0</v>
      </c>
      <c r="Z26" s="950">
        <f>IF(AA26='長期内訳 (2)'!AA26,"","*")</f>
      </c>
      <c r="AA26" s="792">
        <v>0</v>
      </c>
      <c r="AB26" s="950">
        <f>IF(AC26='長期内訳 (2)'!AC26,"","*")</f>
      </c>
      <c r="AC26" s="893">
        <v>0</v>
      </c>
      <c r="AD26" s="381"/>
    </row>
    <row r="27" spans="1:30" ht="18" customHeight="1">
      <c r="A27" s="384"/>
      <c r="B27" s="951" t="s">
        <v>173</v>
      </c>
      <c r="C27" s="952"/>
      <c r="D27" s="952"/>
      <c r="E27" s="952"/>
      <c r="F27" s="953"/>
      <c r="G27" s="920">
        <f>SUM(G18:G26)</f>
        <v>0</v>
      </c>
      <c r="H27" s="954">
        <f>SUM(H18:H26)</f>
        <v>0</v>
      </c>
      <c r="I27" s="919">
        <f>SUM(I18:I26)</f>
        <v>0</v>
      </c>
      <c r="J27" s="1071">
        <f>SUM(J18:K26)</f>
        <v>0</v>
      </c>
      <c r="K27" s="1072"/>
      <c r="L27" s="1073">
        <f>SUM(L18:M26)</f>
        <v>0</v>
      </c>
      <c r="M27" s="1072"/>
      <c r="N27" s="1073">
        <f>SUM(N18:O26)</f>
        <v>0</v>
      </c>
      <c r="O27" s="1072"/>
      <c r="P27" s="1073">
        <f>SUM(P18:Q26)</f>
        <v>0</v>
      </c>
      <c r="Q27" s="1072"/>
      <c r="R27" s="1073">
        <f>SUM(R18:S26)</f>
        <v>0</v>
      </c>
      <c r="S27" s="1072"/>
      <c r="T27" s="1073">
        <f>SUM(T18:U26)</f>
        <v>0</v>
      </c>
      <c r="U27" s="1072"/>
      <c r="V27" s="1073">
        <f>SUM(V18:W26)</f>
        <v>0</v>
      </c>
      <c r="W27" s="1072"/>
      <c r="X27" s="1073">
        <f>SUM(X18:Y26)</f>
        <v>0</v>
      </c>
      <c r="Y27" s="1072"/>
      <c r="Z27" s="1073">
        <f>SUM(Z18:AA26)</f>
        <v>0</v>
      </c>
      <c r="AA27" s="1072"/>
      <c r="AB27" s="1073">
        <f>SUM(AB18:AC26)</f>
        <v>0</v>
      </c>
      <c r="AC27" s="1074"/>
      <c r="AD27" s="381"/>
    </row>
    <row r="28" spans="1:30" ht="18" customHeight="1">
      <c r="A28" s="384"/>
      <c r="B28" s="9" t="s">
        <v>88</v>
      </c>
      <c r="C28" s="69"/>
      <c r="D28" s="69"/>
      <c r="E28" s="69"/>
      <c r="F28" s="111"/>
      <c r="G28" s="795">
        <f>+G16+G17+G27</f>
        <v>0</v>
      </c>
      <c r="H28" s="258">
        <f>+H16+H17+H27</f>
        <v>0</v>
      </c>
      <c r="I28" s="259">
        <f>+I16+I17+I27</f>
        <v>0</v>
      </c>
      <c r="J28" s="868"/>
      <c r="K28" s="258">
        <f>+K16+K17+J27</f>
        <v>0</v>
      </c>
      <c r="L28" s="878"/>
      <c r="M28" s="682">
        <f>+M16+M17+L27</f>
        <v>0</v>
      </c>
      <c r="N28" s="878"/>
      <c r="O28" s="682">
        <f>+O16+O17+N27</f>
        <v>0</v>
      </c>
      <c r="P28" s="878"/>
      <c r="Q28" s="682">
        <f>+Q16+Q17+P27</f>
        <v>0</v>
      </c>
      <c r="R28" s="878"/>
      <c r="S28" s="682">
        <f>+S16+S17+R27</f>
        <v>0</v>
      </c>
      <c r="T28" s="878"/>
      <c r="U28" s="682">
        <f>+U16+U17+T27</f>
        <v>0</v>
      </c>
      <c r="V28" s="878"/>
      <c r="W28" s="682">
        <f>+W16+W17+V27</f>
        <v>0</v>
      </c>
      <c r="X28" s="878"/>
      <c r="Y28" s="682">
        <f>+Y16+Y17+X27</f>
        <v>0</v>
      </c>
      <c r="Z28" s="878"/>
      <c r="AA28" s="682">
        <f>+AA16+AA17+Z27</f>
        <v>0</v>
      </c>
      <c r="AB28" s="878"/>
      <c r="AC28" s="683">
        <f>+AC16+AC17+AB27</f>
        <v>0</v>
      </c>
      <c r="AD28" s="381"/>
    </row>
    <row r="29" spans="1:30" ht="18" customHeight="1">
      <c r="A29" s="384"/>
      <c r="B29" s="8" t="s">
        <v>52</v>
      </c>
      <c r="C29" s="68"/>
      <c r="D29" s="68"/>
      <c r="E29" s="68"/>
      <c r="F29" s="110"/>
      <c r="G29" s="790"/>
      <c r="H29" s="256"/>
      <c r="I29" s="257"/>
      <c r="J29" s="870"/>
      <c r="K29" s="876">
        <f>+I30</f>
        <v>0</v>
      </c>
      <c r="L29" s="879"/>
      <c r="M29" s="724">
        <f>+K30</f>
        <v>0</v>
      </c>
      <c r="N29" s="879"/>
      <c r="O29" s="724">
        <f>+M30</f>
        <v>0</v>
      </c>
      <c r="P29" s="879"/>
      <c r="Q29" s="724">
        <f>+O30</f>
        <v>0</v>
      </c>
      <c r="R29" s="879"/>
      <c r="S29" s="724">
        <f>+Q30</f>
        <v>0</v>
      </c>
      <c r="T29" s="879"/>
      <c r="U29" s="724">
        <f>+S30</f>
        <v>0</v>
      </c>
      <c r="V29" s="879"/>
      <c r="W29" s="724">
        <f>+U30</f>
        <v>0</v>
      </c>
      <c r="X29" s="879"/>
      <c r="Y29" s="724">
        <f>+W30</f>
        <v>0</v>
      </c>
      <c r="Z29" s="879"/>
      <c r="AA29" s="724">
        <f>+Y30</f>
        <v>0</v>
      </c>
      <c r="AB29" s="879"/>
      <c r="AC29" s="894">
        <f>+AA30</f>
        <v>0</v>
      </c>
      <c r="AD29" s="381"/>
    </row>
    <row r="30" spans="1:30" ht="18" customHeight="1">
      <c r="A30" s="384"/>
      <c r="B30" s="10" t="s">
        <v>53</v>
      </c>
      <c r="C30" s="70"/>
      <c r="D30" s="70"/>
      <c r="E30" s="70"/>
      <c r="F30" s="112"/>
      <c r="G30" s="834"/>
      <c r="H30" s="835"/>
      <c r="I30" s="836"/>
      <c r="J30" s="871"/>
      <c r="K30" s="877">
        <f>+K29</f>
        <v>0</v>
      </c>
      <c r="L30" s="880"/>
      <c r="M30" s="793">
        <f aca="true" t="shared" si="0" ref="M30:AC30">+M29</f>
        <v>0</v>
      </c>
      <c r="N30" s="880"/>
      <c r="O30" s="793">
        <f t="shared" si="0"/>
        <v>0</v>
      </c>
      <c r="P30" s="880"/>
      <c r="Q30" s="793">
        <f t="shared" si="0"/>
        <v>0</v>
      </c>
      <c r="R30" s="880"/>
      <c r="S30" s="793">
        <f t="shared" si="0"/>
        <v>0</v>
      </c>
      <c r="T30" s="880"/>
      <c r="U30" s="793">
        <f t="shared" si="0"/>
        <v>0</v>
      </c>
      <c r="V30" s="880"/>
      <c r="W30" s="793">
        <f t="shared" si="0"/>
        <v>0</v>
      </c>
      <c r="X30" s="880"/>
      <c r="Y30" s="793">
        <f t="shared" si="0"/>
        <v>0</v>
      </c>
      <c r="Z30" s="880"/>
      <c r="AA30" s="793">
        <f t="shared" si="0"/>
        <v>0</v>
      </c>
      <c r="AB30" s="880"/>
      <c r="AC30" s="895">
        <f t="shared" si="0"/>
        <v>0</v>
      </c>
      <c r="AD30" s="381"/>
    </row>
    <row r="31" spans="1:30" ht="18" customHeight="1">
      <c r="A31" s="384"/>
      <c r="B31" s="951" t="s">
        <v>224</v>
      </c>
      <c r="C31" s="952"/>
      <c r="D31" s="952"/>
      <c r="E31" s="952"/>
      <c r="F31" s="953"/>
      <c r="G31" s="920">
        <f>+G28+G29-G30</f>
        <v>0</v>
      </c>
      <c r="H31" s="920">
        <f aca="true" t="shared" si="1" ref="H31:AC31">+H28+H29-H30</f>
        <v>0</v>
      </c>
      <c r="I31" s="919">
        <f t="shared" si="1"/>
        <v>0</v>
      </c>
      <c r="J31" s="1011"/>
      <c r="K31" s="954">
        <f t="shared" si="1"/>
        <v>0</v>
      </c>
      <c r="L31" s="965"/>
      <c r="M31" s="966">
        <f t="shared" si="1"/>
        <v>0</v>
      </c>
      <c r="N31" s="965"/>
      <c r="O31" s="966">
        <f t="shared" si="1"/>
        <v>0</v>
      </c>
      <c r="P31" s="965"/>
      <c r="Q31" s="966">
        <f t="shared" si="1"/>
        <v>0</v>
      </c>
      <c r="R31" s="965"/>
      <c r="S31" s="966">
        <f t="shared" si="1"/>
        <v>0</v>
      </c>
      <c r="T31" s="965"/>
      <c r="U31" s="966">
        <f t="shared" si="1"/>
        <v>0</v>
      </c>
      <c r="V31" s="965"/>
      <c r="W31" s="966">
        <f t="shared" si="1"/>
        <v>0</v>
      </c>
      <c r="X31" s="965"/>
      <c r="Y31" s="966">
        <f t="shared" si="1"/>
        <v>0</v>
      </c>
      <c r="Z31" s="965"/>
      <c r="AA31" s="966">
        <f t="shared" si="1"/>
        <v>0</v>
      </c>
      <c r="AB31" s="965"/>
      <c r="AC31" s="963">
        <f t="shared" si="1"/>
        <v>0</v>
      </c>
      <c r="AD31" s="381"/>
    </row>
    <row r="32" spans="1:30" ht="18" customHeight="1">
      <c r="A32" s="384"/>
      <c r="B32" s="10" t="s">
        <v>230</v>
      </c>
      <c r="C32" s="70"/>
      <c r="D32" s="70"/>
      <c r="E32" s="366" t="s">
        <v>104</v>
      </c>
      <c r="F32" s="401" t="s">
        <v>90</v>
      </c>
      <c r="G32" s="835"/>
      <c r="H32" s="1014"/>
      <c r="I32" s="835"/>
      <c r="J32" s="898">
        <f>IF(K32='長期内訳 (2)'!K32,"","*")</f>
      </c>
      <c r="K32" s="875">
        <v>0</v>
      </c>
      <c r="L32" s="903">
        <f>IF(M32='長期内訳 (2)'!M32,"","*")</f>
      </c>
      <c r="M32" s="789">
        <v>0</v>
      </c>
      <c r="N32" s="903">
        <f>IF(O32='長期内訳 (2)'!O32,"","*")</f>
      </c>
      <c r="O32" s="789">
        <v>0</v>
      </c>
      <c r="P32" s="903">
        <f>IF(Q32='長期内訳 (2)'!Q32,"","*")</f>
      </c>
      <c r="Q32" s="789">
        <v>0</v>
      </c>
      <c r="R32" s="903">
        <f>IF(S32='長期内訳 (2)'!S32,"","*")</f>
      </c>
      <c r="S32" s="789">
        <v>0</v>
      </c>
      <c r="T32" s="903">
        <f>IF(U32='長期内訳 (2)'!U32,"","*")</f>
      </c>
      <c r="U32" s="789">
        <v>0</v>
      </c>
      <c r="V32" s="903">
        <f>IF(W32='長期内訳 (2)'!W32,"","*")</f>
      </c>
      <c r="W32" s="789">
        <v>0</v>
      </c>
      <c r="X32" s="903">
        <f>IF(Y32='長期内訳 (2)'!Y32,"","*")</f>
      </c>
      <c r="Y32" s="789">
        <v>0</v>
      </c>
      <c r="Z32" s="903">
        <f>IF(AA32='長期内訳 (2)'!AA32,"","*")</f>
      </c>
      <c r="AA32" s="789">
        <v>0</v>
      </c>
      <c r="AB32" s="903">
        <f>IF(AC32='長期内訳 (2)'!AC32,"","*")</f>
      </c>
      <c r="AC32" s="797">
        <v>0</v>
      </c>
      <c r="AD32" s="381"/>
    </row>
    <row r="33" spans="1:30" ht="18" customHeight="1">
      <c r="A33" s="384"/>
      <c r="B33" s="1008" t="s">
        <v>231</v>
      </c>
      <c r="C33" s="1009"/>
      <c r="D33" s="1009"/>
      <c r="E33" s="366" t="s">
        <v>104</v>
      </c>
      <c r="F33" s="401" t="s">
        <v>90</v>
      </c>
      <c r="G33" s="1012"/>
      <c r="H33" s="1013"/>
      <c r="I33" s="1012"/>
      <c r="J33" s="898">
        <f>IF(K33='長期内訳 (2)'!K33,"","*")</f>
      </c>
      <c r="K33" s="875">
        <v>0</v>
      </c>
      <c r="L33" s="903">
        <f>IF(M33='長期内訳 (2)'!M33,"","*")</f>
      </c>
      <c r="M33" s="791">
        <v>0</v>
      </c>
      <c r="N33" s="903">
        <f>IF(O33='長期内訳 (2)'!O33,"","*")</f>
      </c>
      <c r="O33" s="791">
        <v>0</v>
      </c>
      <c r="P33" s="903">
        <f>IF(Q33='長期内訳 (2)'!Q33,"","*")</f>
      </c>
      <c r="Q33" s="791">
        <v>0</v>
      </c>
      <c r="R33" s="903">
        <f>IF(S33='長期内訳 (2)'!S33,"","*")</f>
      </c>
      <c r="S33" s="791">
        <v>0</v>
      </c>
      <c r="T33" s="903">
        <f>IF(U33='長期内訳 (2)'!U33,"","*")</f>
      </c>
      <c r="U33" s="791">
        <v>0</v>
      </c>
      <c r="V33" s="903">
        <f>IF(W33='長期内訳 (2)'!W33,"","*")</f>
      </c>
      <c r="W33" s="791">
        <v>0</v>
      </c>
      <c r="X33" s="903">
        <f>IF(Y33='長期内訳 (2)'!Y33,"","*")</f>
      </c>
      <c r="Y33" s="791">
        <v>0</v>
      </c>
      <c r="Z33" s="903">
        <f>IF(AA33='長期内訳 (2)'!AA33,"","*")</f>
      </c>
      <c r="AA33" s="791">
        <v>0</v>
      </c>
      <c r="AB33" s="903">
        <f>IF(AC33='長期内訳 (2)'!AC33,"","*")</f>
      </c>
      <c r="AC33" s="892">
        <v>0</v>
      </c>
      <c r="AD33" s="381"/>
    </row>
    <row r="34" spans="1:30" ht="18" customHeight="1">
      <c r="A34" s="384"/>
      <c r="B34" s="951" t="s">
        <v>232</v>
      </c>
      <c r="C34" s="952"/>
      <c r="D34" s="952"/>
      <c r="E34" s="952"/>
      <c r="F34" s="953"/>
      <c r="G34" s="954">
        <f>+G32+G33</f>
        <v>0</v>
      </c>
      <c r="H34" s="1010">
        <f aca="true" t="shared" si="2" ref="H34:AC34">+H32+H33</f>
        <v>0</v>
      </c>
      <c r="I34" s="954">
        <f t="shared" si="2"/>
        <v>0</v>
      </c>
      <c r="J34" s="1011"/>
      <c r="K34" s="954">
        <f t="shared" si="2"/>
        <v>0</v>
      </c>
      <c r="L34" s="965"/>
      <c r="M34" s="966">
        <f t="shared" si="2"/>
        <v>0</v>
      </c>
      <c r="N34" s="965"/>
      <c r="O34" s="966">
        <f t="shared" si="2"/>
        <v>0</v>
      </c>
      <c r="P34" s="961"/>
      <c r="Q34" s="962">
        <f t="shared" si="2"/>
        <v>0</v>
      </c>
      <c r="R34" s="965"/>
      <c r="S34" s="966">
        <f t="shared" si="2"/>
        <v>0</v>
      </c>
      <c r="T34" s="961"/>
      <c r="U34" s="962">
        <f t="shared" si="2"/>
        <v>0</v>
      </c>
      <c r="V34" s="965"/>
      <c r="W34" s="966">
        <f t="shared" si="2"/>
        <v>0</v>
      </c>
      <c r="X34" s="961"/>
      <c r="Y34" s="962">
        <f t="shared" si="2"/>
        <v>0</v>
      </c>
      <c r="Z34" s="965"/>
      <c r="AA34" s="966">
        <f t="shared" si="2"/>
        <v>0</v>
      </c>
      <c r="AB34" s="961"/>
      <c r="AC34" s="963">
        <f t="shared" si="2"/>
        <v>0</v>
      </c>
      <c r="AD34" s="381"/>
    </row>
    <row r="35" spans="1:30" ht="18" customHeight="1" thickBot="1">
      <c r="A35" s="384"/>
      <c r="B35" s="958" t="s">
        <v>227</v>
      </c>
      <c r="C35" s="955"/>
      <c r="D35" s="955"/>
      <c r="E35" s="955"/>
      <c r="F35" s="964"/>
      <c r="G35" s="956">
        <f>+G31+G34</f>
        <v>0</v>
      </c>
      <c r="H35" s="968">
        <f aca="true" t="shared" si="3" ref="H35:AC35">+H31+H34</f>
        <v>0</v>
      </c>
      <c r="I35" s="956">
        <f t="shared" si="3"/>
        <v>0</v>
      </c>
      <c r="J35" s="973"/>
      <c r="K35" s="956">
        <f t="shared" si="3"/>
        <v>0</v>
      </c>
      <c r="L35" s="967"/>
      <c r="M35" s="696">
        <f t="shared" si="3"/>
        <v>0</v>
      </c>
      <c r="N35" s="967"/>
      <c r="O35" s="696">
        <f t="shared" si="3"/>
        <v>0</v>
      </c>
      <c r="P35" s="959"/>
      <c r="Q35" s="697">
        <f t="shared" si="3"/>
        <v>0</v>
      </c>
      <c r="R35" s="967"/>
      <c r="S35" s="696">
        <f t="shared" si="3"/>
        <v>0</v>
      </c>
      <c r="T35" s="959"/>
      <c r="U35" s="697">
        <f t="shared" si="3"/>
        <v>0</v>
      </c>
      <c r="V35" s="967"/>
      <c r="W35" s="696">
        <f t="shared" si="3"/>
        <v>0</v>
      </c>
      <c r="X35" s="959"/>
      <c r="Y35" s="697">
        <f t="shared" si="3"/>
        <v>0</v>
      </c>
      <c r="Z35" s="967"/>
      <c r="AA35" s="696">
        <f t="shared" si="3"/>
        <v>0</v>
      </c>
      <c r="AB35" s="959"/>
      <c r="AC35" s="960">
        <f t="shared" si="3"/>
        <v>0</v>
      </c>
      <c r="AD35" s="381"/>
    </row>
    <row r="36" spans="1:30" ht="18" customHeight="1" thickBot="1">
      <c r="A36" s="384"/>
      <c r="B36" s="353" t="s">
        <v>3</v>
      </c>
      <c r="C36" s="351"/>
      <c r="D36" s="351"/>
      <c r="E36" s="351"/>
      <c r="F36" s="353"/>
      <c r="G36" s="957"/>
      <c r="H36" s="393"/>
      <c r="I36" s="393"/>
      <c r="J36" s="869"/>
      <c r="K36" s="393"/>
      <c r="L36" s="869"/>
      <c r="M36" s="393"/>
      <c r="N36" s="883"/>
      <c r="O36" s="393"/>
      <c r="P36" s="883"/>
      <c r="Q36" s="393"/>
      <c r="R36" s="883"/>
      <c r="S36" s="393"/>
      <c r="T36" s="883"/>
      <c r="U36" s="393"/>
      <c r="V36" s="883"/>
      <c r="W36" s="393"/>
      <c r="X36" s="883"/>
      <c r="Y36" s="393"/>
      <c r="Z36" s="883"/>
      <c r="AA36" s="393"/>
      <c r="AB36" s="883"/>
      <c r="AC36" s="393"/>
      <c r="AD36" s="381"/>
    </row>
    <row r="37" spans="1:30" ht="18" customHeight="1">
      <c r="A37" s="384"/>
      <c r="B37" s="11" t="s">
        <v>168</v>
      </c>
      <c r="C37" s="71"/>
      <c r="D37" s="71"/>
      <c r="E37" s="361"/>
      <c r="F37" s="402" t="s">
        <v>103</v>
      </c>
      <c r="G37" s="508"/>
      <c r="H37" s="509"/>
      <c r="I37" s="509"/>
      <c r="J37" s="899">
        <f>IF(K37='長期内訳 (2)'!K37,"","*")</f>
      </c>
      <c r="K37" s="842">
        <v>0</v>
      </c>
      <c r="L37" s="904">
        <f>IF(M37='長期内訳 (2)'!M37,"","*")</f>
      </c>
      <c r="M37" s="881">
        <v>0</v>
      </c>
      <c r="N37" s="904">
        <f>IF(O37='長期内訳 (2)'!O37,"","*")</f>
      </c>
      <c r="O37" s="881">
        <v>0</v>
      </c>
      <c r="P37" s="904">
        <f>IF(Q37='長期内訳 (2)'!Q37,"","*")</f>
      </c>
      <c r="Q37" s="881">
        <v>0</v>
      </c>
      <c r="R37" s="904">
        <f>IF(S37='長期内訳 (2)'!S37,"","*")</f>
      </c>
      <c r="S37" s="881">
        <v>0</v>
      </c>
      <c r="T37" s="904">
        <f>IF(U37='長期内訳 (2)'!U37,"","*")</f>
      </c>
      <c r="U37" s="881">
        <v>0</v>
      </c>
      <c r="V37" s="904">
        <f>IF(W37='長期内訳 (2)'!W37,"","*")</f>
      </c>
      <c r="W37" s="881">
        <v>0</v>
      </c>
      <c r="X37" s="904">
        <f>IF(Y37='長期内訳 (2)'!Y37,"","*")</f>
      </c>
      <c r="Y37" s="881">
        <v>0</v>
      </c>
      <c r="Z37" s="904">
        <f>IF(AA37='長期内訳 (2)'!AA37,"","*")</f>
      </c>
      <c r="AA37" s="881">
        <v>0</v>
      </c>
      <c r="AB37" s="904">
        <f>IF(AC37='長期内訳 (2)'!AC37,"","*")</f>
      </c>
      <c r="AC37" s="796">
        <v>0</v>
      </c>
      <c r="AD37" s="381"/>
    </row>
    <row r="38" spans="1:30" ht="18" customHeight="1">
      <c r="A38" s="384"/>
      <c r="B38" s="12" t="s">
        <v>55</v>
      </c>
      <c r="C38" s="72"/>
      <c r="D38" s="72"/>
      <c r="E38" s="367" t="s">
        <v>104</v>
      </c>
      <c r="F38" s="403" t="s">
        <v>90</v>
      </c>
      <c r="G38" s="511"/>
      <c r="H38" s="512"/>
      <c r="I38" s="512"/>
      <c r="J38" s="900">
        <f>IF(K38='長期内訳 (2)'!K38,"","*")</f>
      </c>
      <c r="K38" s="843">
        <v>0</v>
      </c>
      <c r="L38" s="905">
        <f>IF(M38='長期内訳 (2)'!M38,"","*")</f>
      </c>
      <c r="M38" s="789">
        <v>0</v>
      </c>
      <c r="N38" s="905">
        <f>IF(O38='長期内訳 (2)'!O38,"","*")</f>
      </c>
      <c r="O38" s="789">
        <v>0</v>
      </c>
      <c r="P38" s="905">
        <f>IF(Q38='長期内訳 (2)'!Q38,"","*")</f>
      </c>
      <c r="Q38" s="789">
        <v>0</v>
      </c>
      <c r="R38" s="905">
        <f>IF(S38='長期内訳 (2)'!S38,"","*")</f>
      </c>
      <c r="S38" s="789">
        <v>0</v>
      </c>
      <c r="T38" s="905">
        <f>IF(U38='長期内訳 (2)'!U38,"","*")</f>
      </c>
      <c r="U38" s="789">
        <v>0</v>
      </c>
      <c r="V38" s="905">
        <f>IF(W38='長期内訳 (2)'!W38,"","*")</f>
      </c>
      <c r="W38" s="789">
        <v>0</v>
      </c>
      <c r="X38" s="905">
        <f>IF(Y38='長期内訳 (2)'!Y38,"","*")</f>
      </c>
      <c r="Y38" s="789">
        <v>0</v>
      </c>
      <c r="Z38" s="905">
        <f>IF(AA38='長期内訳 (2)'!AA38,"","*")</f>
      </c>
      <c r="AA38" s="789">
        <v>0</v>
      </c>
      <c r="AB38" s="905">
        <f>IF(AC38='長期内訳 (2)'!AC38,"","*")</f>
      </c>
      <c r="AC38" s="797">
        <v>0</v>
      </c>
      <c r="AD38" s="381"/>
    </row>
    <row r="39" spans="1:30" ht="18" customHeight="1">
      <c r="A39" s="384"/>
      <c r="B39" s="12" t="s">
        <v>167</v>
      </c>
      <c r="C39" s="72"/>
      <c r="D39" s="72"/>
      <c r="E39" s="367" t="s">
        <v>104</v>
      </c>
      <c r="F39" s="403" t="s">
        <v>90</v>
      </c>
      <c r="G39" s="511"/>
      <c r="H39" s="512"/>
      <c r="I39" s="512"/>
      <c r="J39" s="900">
        <f>IF(K39='長期内訳 (2)'!K39,"","*")</f>
      </c>
      <c r="K39" s="843">
        <v>0</v>
      </c>
      <c r="L39" s="905">
        <f>IF(M39='長期内訳 (2)'!M39,"","*")</f>
      </c>
      <c r="M39" s="789">
        <v>0</v>
      </c>
      <c r="N39" s="905">
        <f>IF(O39='長期内訳 (2)'!O39,"","*")</f>
      </c>
      <c r="O39" s="789">
        <v>0</v>
      </c>
      <c r="P39" s="905">
        <f>IF(Q39='長期内訳 (2)'!Q39,"","*")</f>
      </c>
      <c r="Q39" s="789">
        <v>0</v>
      </c>
      <c r="R39" s="905">
        <f>IF(S39='長期内訳 (2)'!S39,"","*")</f>
      </c>
      <c r="S39" s="789">
        <v>0</v>
      </c>
      <c r="T39" s="905">
        <f>IF(U39='長期内訳 (2)'!U39,"","*")</f>
      </c>
      <c r="U39" s="789">
        <v>0</v>
      </c>
      <c r="V39" s="905">
        <f>IF(W39='長期内訳 (2)'!W39,"","*")</f>
      </c>
      <c r="W39" s="789">
        <v>0</v>
      </c>
      <c r="X39" s="905">
        <f>IF(Y39='長期内訳 (2)'!Y39,"","*")</f>
      </c>
      <c r="Y39" s="789">
        <v>0</v>
      </c>
      <c r="Z39" s="905">
        <f>IF(AA39='長期内訳 (2)'!AA39,"","*")</f>
      </c>
      <c r="AA39" s="789">
        <v>0</v>
      </c>
      <c r="AB39" s="905">
        <f>IF(AC39='長期内訳 (2)'!AC39,"","*")</f>
      </c>
      <c r="AC39" s="797">
        <v>0</v>
      </c>
      <c r="AD39" s="381"/>
    </row>
    <row r="40" spans="1:30" ht="18" customHeight="1">
      <c r="A40" s="384"/>
      <c r="B40" s="12" t="s">
        <v>162</v>
      </c>
      <c r="C40" s="72"/>
      <c r="D40" s="72"/>
      <c r="E40" s="362"/>
      <c r="F40" s="403" t="s">
        <v>103</v>
      </c>
      <c r="G40" s="511"/>
      <c r="H40" s="512"/>
      <c r="I40" s="512"/>
      <c r="J40" s="900">
        <f>IF(K40='長期内訳 (2)'!K40,"","*")</f>
      </c>
      <c r="K40" s="843">
        <v>0</v>
      </c>
      <c r="L40" s="905">
        <f>IF(M40='長期内訳 (2)'!M40,"","*")</f>
      </c>
      <c r="M40" s="789">
        <v>0</v>
      </c>
      <c r="N40" s="905">
        <f>IF(O40='長期内訳 (2)'!O40,"","*")</f>
      </c>
      <c r="O40" s="789">
        <v>0</v>
      </c>
      <c r="P40" s="905">
        <f>IF(Q40='長期内訳 (2)'!Q40,"","*")</f>
      </c>
      <c r="Q40" s="789">
        <v>0</v>
      </c>
      <c r="R40" s="905">
        <f>IF(S40='長期内訳 (2)'!S40,"","*")</f>
      </c>
      <c r="S40" s="789">
        <v>0</v>
      </c>
      <c r="T40" s="905">
        <f>IF(U40='長期内訳 (2)'!U40,"","*")</f>
      </c>
      <c r="U40" s="789">
        <v>0</v>
      </c>
      <c r="V40" s="905">
        <f>IF(W40='長期内訳 (2)'!W40,"","*")</f>
      </c>
      <c r="W40" s="789">
        <v>0</v>
      </c>
      <c r="X40" s="905">
        <f>IF(Y40='長期内訳 (2)'!Y40,"","*")</f>
      </c>
      <c r="Y40" s="789">
        <v>0</v>
      </c>
      <c r="Z40" s="905">
        <f>IF(AA40='長期内訳 (2)'!AA40,"","*")</f>
      </c>
      <c r="AA40" s="789">
        <v>0</v>
      </c>
      <c r="AB40" s="905">
        <f>IF(AC40='長期内訳 (2)'!AC40,"","*")</f>
      </c>
      <c r="AC40" s="797">
        <v>0</v>
      </c>
      <c r="AD40" s="381"/>
    </row>
    <row r="41" spans="1:30" ht="18" customHeight="1">
      <c r="A41" s="384"/>
      <c r="B41" s="12" t="s">
        <v>163</v>
      </c>
      <c r="C41" s="72"/>
      <c r="D41" s="72"/>
      <c r="E41" s="362"/>
      <c r="F41" s="403" t="s">
        <v>103</v>
      </c>
      <c r="G41" s="511"/>
      <c r="H41" s="512"/>
      <c r="I41" s="512"/>
      <c r="J41" s="900">
        <f>IF(K41='長期内訳 (2)'!K41,"","*")</f>
      </c>
      <c r="K41" s="843">
        <v>0</v>
      </c>
      <c r="L41" s="905">
        <f>IF(M41='長期内訳 (2)'!M41,"","*")</f>
      </c>
      <c r="M41" s="789">
        <v>0</v>
      </c>
      <c r="N41" s="905">
        <f>IF(O41='長期内訳 (2)'!O41,"","*")</f>
      </c>
      <c r="O41" s="789">
        <v>0</v>
      </c>
      <c r="P41" s="905">
        <f>IF(Q41='長期内訳 (2)'!Q41,"","*")</f>
      </c>
      <c r="Q41" s="789">
        <v>0</v>
      </c>
      <c r="R41" s="905">
        <f>IF(S41='長期内訳 (2)'!S41,"","*")</f>
      </c>
      <c r="S41" s="789">
        <v>0</v>
      </c>
      <c r="T41" s="905">
        <f>IF(U41='長期内訳 (2)'!U41,"","*")</f>
      </c>
      <c r="U41" s="789">
        <v>0</v>
      </c>
      <c r="V41" s="905">
        <f>IF(W41='長期内訳 (2)'!W41,"","*")</f>
      </c>
      <c r="W41" s="789">
        <v>0</v>
      </c>
      <c r="X41" s="905">
        <f>IF(Y41='長期内訳 (2)'!Y41,"","*")</f>
      </c>
      <c r="Y41" s="789">
        <v>0</v>
      </c>
      <c r="Z41" s="905">
        <f>IF(AA41='長期内訳 (2)'!AA41,"","*")</f>
      </c>
      <c r="AA41" s="789">
        <v>0</v>
      </c>
      <c r="AB41" s="905">
        <f>IF(AC41='長期内訳 (2)'!AC41,"","*")</f>
      </c>
      <c r="AC41" s="797">
        <v>0</v>
      </c>
      <c r="AD41" s="381"/>
    </row>
    <row r="42" spans="1:30" ht="18" customHeight="1">
      <c r="A42" s="384"/>
      <c r="B42" s="116" t="s">
        <v>164</v>
      </c>
      <c r="C42" s="81"/>
      <c r="D42" s="81"/>
      <c r="E42" s="363"/>
      <c r="F42" s="404" t="s">
        <v>103</v>
      </c>
      <c r="G42" s="511"/>
      <c r="H42" s="512"/>
      <c r="I42" s="512"/>
      <c r="J42" s="900">
        <f>IF(K42='長期内訳 (2)'!K42,"","*")</f>
      </c>
      <c r="K42" s="843">
        <v>0</v>
      </c>
      <c r="L42" s="905">
        <f>IF(M42='長期内訳 (2)'!M42,"","*")</f>
      </c>
      <c r="M42" s="789">
        <v>0</v>
      </c>
      <c r="N42" s="905">
        <f>IF(O42='長期内訳 (2)'!O42,"","*")</f>
      </c>
      <c r="O42" s="789">
        <v>0</v>
      </c>
      <c r="P42" s="905">
        <f>IF(Q42='長期内訳 (2)'!Q42,"","*")</f>
      </c>
      <c r="Q42" s="789">
        <v>0</v>
      </c>
      <c r="R42" s="905">
        <f>IF(S42='長期内訳 (2)'!S42,"","*")</f>
      </c>
      <c r="S42" s="789">
        <v>0</v>
      </c>
      <c r="T42" s="905">
        <f>IF(U42='長期内訳 (2)'!U42,"","*")</f>
      </c>
      <c r="U42" s="789">
        <v>0</v>
      </c>
      <c r="V42" s="905">
        <f>IF(W42='長期内訳 (2)'!W42,"","*")</f>
      </c>
      <c r="W42" s="789">
        <v>0</v>
      </c>
      <c r="X42" s="905">
        <f>IF(Y42='長期内訳 (2)'!Y42,"","*")</f>
      </c>
      <c r="Y42" s="789">
        <v>0</v>
      </c>
      <c r="Z42" s="905">
        <f>IF(AA42='長期内訳 (2)'!AA42,"","*")</f>
      </c>
      <c r="AA42" s="789">
        <v>0</v>
      </c>
      <c r="AB42" s="905">
        <f>IF(AC42='長期内訳 (2)'!AC42,"","*")</f>
      </c>
      <c r="AC42" s="797">
        <v>0</v>
      </c>
      <c r="AD42" s="381"/>
    </row>
    <row r="43" spans="1:30" ht="18" customHeight="1">
      <c r="A43" s="384"/>
      <c r="B43" s="12" t="s">
        <v>60</v>
      </c>
      <c r="C43" s="72"/>
      <c r="D43" s="72"/>
      <c r="E43" s="362"/>
      <c r="F43" s="403" t="s">
        <v>103</v>
      </c>
      <c r="G43" s="511"/>
      <c r="H43" s="512"/>
      <c r="I43" s="512"/>
      <c r="J43" s="900">
        <f>IF(K43='長期内訳 (2)'!K43,"","*")</f>
      </c>
      <c r="K43" s="843">
        <v>0</v>
      </c>
      <c r="L43" s="905">
        <f>IF(M43='長期内訳 (2)'!M43,"","*")</f>
      </c>
      <c r="M43" s="789">
        <v>0</v>
      </c>
      <c r="N43" s="905">
        <f>IF(O43='長期内訳 (2)'!O43,"","*")</f>
      </c>
      <c r="O43" s="789">
        <v>0</v>
      </c>
      <c r="P43" s="905">
        <f>IF(Q43='長期内訳 (2)'!Q43,"","*")</f>
      </c>
      <c r="Q43" s="789">
        <v>0</v>
      </c>
      <c r="R43" s="905">
        <f>IF(S43='長期内訳 (2)'!S43,"","*")</f>
      </c>
      <c r="S43" s="789">
        <v>0</v>
      </c>
      <c r="T43" s="905">
        <f>IF(U43='長期内訳 (2)'!U43,"","*")</f>
      </c>
      <c r="U43" s="789">
        <v>0</v>
      </c>
      <c r="V43" s="905">
        <f>IF(W43='長期内訳 (2)'!W43,"","*")</f>
      </c>
      <c r="W43" s="789">
        <v>0</v>
      </c>
      <c r="X43" s="905">
        <f>IF(Y43='長期内訳 (2)'!Y43,"","*")</f>
      </c>
      <c r="Y43" s="789">
        <v>0</v>
      </c>
      <c r="Z43" s="905">
        <f>IF(AA43='長期内訳 (2)'!AA43,"","*")</f>
      </c>
      <c r="AA43" s="789">
        <v>0</v>
      </c>
      <c r="AB43" s="905">
        <f>IF(AC43='長期内訳 (2)'!AC43,"","*")</f>
      </c>
      <c r="AC43" s="797">
        <v>0</v>
      </c>
      <c r="AD43" s="381"/>
    </row>
    <row r="44" spans="1:30" ht="18" customHeight="1">
      <c r="A44" s="384"/>
      <c r="B44" s="12" t="s">
        <v>47</v>
      </c>
      <c r="C44" s="72"/>
      <c r="D44" s="72"/>
      <c r="E44" s="367" t="s">
        <v>104</v>
      </c>
      <c r="F44" s="403" t="s">
        <v>90</v>
      </c>
      <c r="G44" s="511"/>
      <c r="H44" s="512"/>
      <c r="I44" s="512"/>
      <c r="J44" s="900">
        <f>IF(K44='長期内訳 (2)'!K44,"","*")</f>
      </c>
      <c r="K44" s="843">
        <v>0</v>
      </c>
      <c r="L44" s="905">
        <f>IF(M44='長期内訳 (2)'!M44,"","*")</f>
      </c>
      <c r="M44" s="789">
        <v>0</v>
      </c>
      <c r="N44" s="905">
        <f>IF(O44='長期内訳 (2)'!O44,"","*")</f>
      </c>
      <c r="O44" s="789">
        <v>0</v>
      </c>
      <c r="P44" s="905">
        <f>IF(Q44='長期内訳 (2)'!Q44,"","*")</f>
      </c>
      <c r="Q44" s="789">
        <v>0</v>
      </c>
      <c r="R44" s="905">
        <f>IF(S44='長期内訳 (2)'!S44,"","*")</f>
      </c>
      <c r="S44" s="789">
        <v>0</v>
      </c>
      <c r="T44" s="905">
        <f>IF(U44='長期内訳 (2)'!U44,"","*")</f>
      </c>
      <c r="U44" s="789">
        <v>0</v>
      </c>
      <c r="V44" s="905">
        <f>IF(W44='長期内訳 (2)'!W44,"","*")</f>
      </c>
      <c r="W44" s="789">
        <v>0</v>
      </c>
      <c r="X44" s="905">
        <f>IF(Y44='長期内訳 (2)'!Y44,"","*")</f>
      </c>
      <c r="Y44" s="789">
        <v>0</v>
      </c>
      <c r="Z44" s="905">
        <f>IF(AA44='長期内訳 (2)'!AA44,"","*")</f>
      </c>
      <c r="AA44" s="789">
        <v>0</v>
      </c>
      <c r="AB44" s="905">
        <f>IF(AC44='長期内訳 (2)'!AC44,"","*")</f>
      </c>
      <c r="AC44" s="797">
        <v>0</v>
      </c>
      <c r="AD44" s="381"/>
    </row>
    <row r="45" spans="1:30" ht="18" customHeight="1">
      <c r="A45" s="384"/>
      <c r="B45" s="12" t="s">
        <v>165</v>
      </c>
      <c r="C45" s="72"/>
      <c r="D45" s="72"/>
      <c r="E45" s="362"/>
      <c r="F45" s="403" t="s">
        <v>103</v>
      </c>
      <c r="G45" s="511"/>
      <c r="H45" s="512"/>
      <c r="I45" s="512"/>
      <c r="J45" s="900">
        <f>IF(K45='長期内訳 (2)'!K45,"","*")</f>
      </c>
      <c r="K45" s="843">
        <v>0</v>
      </c>
      <c r="L45" s="905">
        <f>IF(M45='長期内訳 (2)'!M45,"","*")</f>
      </c>
      <c r="M45" s="789">
        <v>0</v>
      </c>
      <c r="N45" s="905">
        <f>IF(O45='長期内訳 (2)'!O45,"","*")</f>
      </c>
      <c r="O45" s="789">
        <v>0</v>
      </c>
      <c r="P45" s="905">
        <f>IF(Q45='長期内訳 (2)'!Q45,"","*")</f>
      </c>
      <c r="Q45" s="789">
        <v>0</v>
      </c>
      <c r="R45" s="905">
        <f>IF(S45='長期内訳 (2)'!S45,"","*")</f>
      </c>
      <c r="S45" s="789">
        <v>0</v>
      </c>
      <c r="T45" s="905">
        <f>IF(U45='長期内訳 (2)'!U45,"","*")</f>
      </c>
      <c r="U45" s="789">
        <v>0</v>
      </c>
      <c r="V45" s="905">
        <f>IF(W45='長期内訳 (2)'!W45,"","*")</f>
      </c>
      <c r="W45" s="789">
        <v>0</v>
      </c>
      <c r="X45" s="905">
        <f>IF(Y45='長期内訳 (2)'!Y45,"","*")</f>
      </c>
      <c r="Y45" s="789">
        <v>0</v>
      </c>
      <c r="Z45" s="905">
        <f>IF(AA45='長期内訳 (2)'!AA45,"","*")</f>
      </c>
      <c r="AA45" s="789">
        <v>0</v>
      </c>
      <c r="AB45" s="905">
        <f>IF(AC45='長期内訳 (2)'!AC45,"","*")</f>
      </c>
      <c r="AC45" s="797">
        <v>0</v>
      </c>
      <c r="AD45" s="381"/>
    </row>
    <row r="46" spans="1:30" ht="18" customHeight="1">
      <c r="A46" s="384"/>
      <c r="B46" s="12" t="s">
        <v>50</v>
      </c>
      <c r="C46" s="72"/>
      <c r="D46" s="72"/>
      <c r="E46" s="362"/>
      <c r="F46" s="403" t="s">
        <v>103</v>
      </c>
      <c r="G46" s="511"/>
      <c r="H46" s="512"/>
      <c r="I46" s="512"/>
      <c r="J46" s="900">
        <f>IF(K46='長期内訳 (2)'!K46,"","*")</f>
      </c>
      <c r="K46" s="843">
        <v>0</v>
      </c>
      <c r="L46" s="905">
        <f>IF(M46='長期内訳 (2)'!M46,"","*")</f>
      </c>
      <c r="M46" s="789">
        <v>0</v>
      </c>
      <c r="N46" s="905">
        <f>IF(O46='長期内訳 (2)'!O46,"","*")</f>
      </c>
      <c r="O46" s="789">
        <v>0</v>
      </c>
      <c r="P46" s="905">
        <f>IF(Q46='長期内訳 (2)'!Q46,"","*")</f>
      </c>
      <c r="Q46" s="789">
        <v>0</v>
      </c>
      <c r="R46" s="905">
        <f>IF(S46='長期内訳 (2)'!S46,"","*")</f>
      </c>
      <c r="S46" s="789">
        <v>0</v>
      </c>
      <c r="T46" s="905">
        <f>IF(U46='長期内訳 (2)'!U46,"","*")</f>
      </c>
      <c r="U46" s="789">
        <v>0</v>
      </c>
      <c r="V46" s="905">
        <f>IF(W46='長期内訳 (2)'!W46,"","*")</f>
      </c>
      <c r="W46" s="789">
        <v>0</v>
      </c>
      <c r="X46" s="905">
        <f>IF(Y46='長期内訳 (2)'!Y46,"","*")</f>
      </c>
      <c r="Y46" s="789">
        <v>0</v>
      </c>
      <c r="Z46" s="905">
        <f>IF(AA46='長期内訳 (2)'!AA46,"","*")</f>
      </c>
      <c r="AA46" s="789">
        <v>0</v>
      </c>
      <c r="AB46" s="905">
        <f>IF(AC46='長期内訳 (2)'!AC46,"","*")</f>
      </c>
      <c r="AC46" s="797">
        <v>0</v>
      </c>
      <c r="AD46" s="381"/>
    </row>
    <row r="47" spans="1:30" ht="18" customHeight="1">
      <c r="A47" s="384"/>
      <c r="B47" s="8" t="s">
        <v>89</v>
      </c>
      <c r="C47" s="72"/>
      <c r="D47" s="72"/>
      <c r="E47" s="72"/>
      <c r="F47" s="113"/>
      <c r="G47" s="798" t="s">
        <v>79</v>
      </c>
      <c r="H47" s="486" t="s">
        <v>79</v>
      </c>
      <c r="I47" s="487" t="s">
        <v>79</v>
      </c>
      <c r="J47" s="1051"/>
      <c r="K47" s="1052"/>
      <c r="L47" s="1053"/>
      <c r="M47" s="1052"/>
      <c r="N47" s="1053"/>
      <c r="O47" s="1052"/>
      <c r="P47" s="1053"/>
      <c r="Q47" s="1052"/>
      <c r="R47" s="1053"/>
      <c r="S47" s="1052"/>
      <c r="T47" s="1053"/>
      <c r="U47" s="1052"/>
      <c r="V47" s="1053"/>
      <c r="W47" s="1052"/>
      <c r="X47" s="1053"/>
      <c r="Y47" s="1052"/>
      <c r="Z47" s="1053"/>
      <c r="AA47" s="1052"/>
      <c r="AB47" s="1053"/>
      <c r="AC47" s="1054"/>
      <c r="AD47" s="381"/>
    </row>
    <row r="48" spans="1:30" ht="18" customHeight="1">
      <c r="A48" s="384"/>
      <c r="B48" s="100" t="s">
        <v>51</v>
      </c>
      <c r="C48" s="81"/>
      <c r="D48" s="81"/>
      <c r="E48" s="81"/>
      <c r="F48" s="114"/>
      <c r="G48" s="514"/>
      <c r="H48" s="515"/>
      <c r="I48" s="515"/>
      <c r="J48" s="1051"/>
      <c r="K48" s="1052"/>
      <c r="L48" s="1053"/>
      <c r="M48" s="1052"/>
      <c r="N48" s="1053"/>
      <c r="O48" s="1052"/>
      <c r="P48" s="1053"/>
      <c r="Q48" s="1052"/>
      <c r="R48" s="1053"/>
      <c r="S48" s="1052"/>
      <c r="T48" s="1053"/>
      <c r="U48" s="1052"/>
      <c r="V48" s="1053"/>
      <c r="W48" s="1052"/>
      <c r="X48" s="1053"/>
      <c r="Y48" s="1052"/>
      <c r="Z48" s="1053"/>
      <c r="AA48" s="1052"/>
      <c r="AB48" s="1053"/>
      <c r="AC48" s="1054"/>
      <c r="AD48" s="381"/>
    </row>
    <row r="49" spans="1:30" ht="18" customHeight="1">
      <c r="A49" s="381"/>
      <c r="B49" s="13" t="s">
        <v>166</v>
      </c>
      <c r="C49" s="61"/>
      <c r="D49" s="61"/>
      <c r="E49" s="364"/>
      <c r="F49" s="405" t="s">
        <v>103</v>
      </c>
      <c r="G49" s="516"/>
      <c r="H49" s="517"/>
      <c r="I49" s="517"/>
      <c r="J49" s="1015">
        <f>IF(K49='長期内訳 (2)'!K49,"","*")</f>
      </c>
      <c r="K49" s="843">
        <v>0</v>
      </c>
      <c r="L49" s="1016">
        <f>IF(M49='長期内訳 (2)'!M49,"","*")</f>
      </c>
      <c r="M49" s="789">
        <v>0</v>
      </c>
      <c r="N49" s="1016">
        <f>IF(O49='長期内訳 (2)'!O49,"","*")</f>
      </c>
      <c r="O49" s="789">
        <v>0</v>
      </c>
      <c r="P49" s="1016">
        <f>IF(Q49='長期内訳 (2)'!Q49,"","*")</f>
      </c>
      <c r="Q49" s="789">
        <v>0</v>
      </c>
      <c r="R49" s="1016">
        <f>IF(S49='長期内訳 (2)'!S49,"","*")</f>
      </c>
      <c r="S49" s="789">
        <v>0</v>
      </c>
      <c r="T49" s="1016">
        <f>IF(U49='長期内訳 (2)'!U49,"","*")</f>
      </c>
      <c r="U49" s="789">
        <v>0</v>
      </c>
      <c r="V49" s="1016">
        <f>IF(W49='長期内訳 (2)'!W49,"","*")</f>
      </c>
      <c r="W49" s="789">
        <v>0</v>
      </c>
      <c r="X49" s="1016">
        <f>IF(Y49='長期内訳 (2)'!Y49,"","*")</f>
      </c>
      <c r="Y49" s="789">
        <v>0</v>
      </c>
      <c r="Z49" s="1016">
        <f>IF(AA49='長期内訳 (2)'!AA49,"","*")</f>
      </c>
      <c r="AA49" s="789">
        <v>0</v>
      </c>
      <c r="AB49" s="1016">
        <f>IF(AC49='長期内訳 (2)'!AC49,"","*")</f>
      </c>
      <c r="AC49" s="797">
        <v>0</v>
      </c>
      <c r="AD49" s="381"/>
    </row>
    <row r="50" spans="1:30" ht="18" customHeight="1" thickBot="1">
      <c r="A50" s="381"/>
      <c r="B50" s="14" t="s">
        <v>64</v>
      </c>
      <c r="C50" s="73"/>
      <c r="D50" s="73"/>
      <c r="E50" s="73"/>
      <c r="F50" s="115"/>
      <c r="G50" s="799">
        <f>SUM(G37:G49)</f>
        <v>0</v>
      </c>
      <c r="H50" s="800">
        <f>SUM(H37:H49)</f>
        <v>0</v>
      </c>
      <c r="I50" s="800">
        <f>SUM(I37:I49)</f>
        <v>0</v>
      </c>
      <c r="J50" s="1060">
        <f>SUM(J37:K49)</f>
        <v>0</v>
      </c>
      <c r="K50" s="1061"/>
      <c r="L50" s="1062">
        <f>SUM(L37:M49)</f>
        <v>0</v>
      </c>
      <c r="M50" s="1061"/>
      <c r="N50" s="1062">
        <f>SUM(N37:O49)</f>
        <v>0</v>
      </c>
      <c r="O50" s="1061"/>
      <c r="P50" s="1062">
        <f>SUM(P37:Q49)</f>
        <v>0</v>
      </c>
      <c r="Q50" s="1061"/>
      <c r="R50" s="1062">
        <f>SUM(R37:S49)</f>
        <v>0</v>
      </c>
      <c r="S50" s="1061"/>
      <c r="T50" s="1062">
        <f>SUM(T37:U49)</f>
        <v>0</v>
      </c>
      <c r="U50" s="1061"/>
      <c r="V50" s="1062">
        <f>SUM(V37:W49)</f>
        <v>0</v>
      </c>
      <c r="W50" s="1061"/>
      <c r="X50" s="1062">
        <f>SUM(X37:Y49)</f>
        <v>0</v>
      </c>
      <c r="Y50" s="1061"/>
      <c r="Z50" s="1062">
        <f>SUM(Z37:AA49)</f>
        <v>0</v>
      </c>
      <c r="AA50" s="1061"/>
      <c r="AB50" s="1062">
        <f>SUM(AB37:AC49)</f>
        <v>0</v>
      </c>
      <c r="AC50" s="1063"/>
      <c r="AD50" s="381"/>
    </row>
    <row r="51" spans="1:30" ht="19.5" customHeight="1">
      <c r="A51" s="381"/>
      <c r="B51" s="382"/>
      <c r="C51" s="382"/>
      <c r="D51" s="382"/>
      <c r="E51" s="381"/>
      <c r="F51" s="383"/>
      <c r="G51" s="381"/>
      <c r="H51" s="381"/>
      <c r="I51" s="381"/>
      <c r="J51" s="381"/>
      <c r="K51" s="381"/>
      <c r="L51" s="381"/>
      <c r="M51" s="381"/>
      <c r="N51" s="381"/>
      <c r="O51" s="381"/>
      <c r="P51" s="383"/>
      <c r="Q51" s="381"/>
      <c r="R51" s="383"/>
      <c r="S51" s="381"/>
      <c r="T51" s="383"/>
      <c r="U51" s="381"/>
      <c r="V51" s="383"/>
      <c r="W51" s="381"/>
      <c r="X51" s="383"/>
      <c r="Y51" s="381"/>
      <c r="Z51" s="383"/>
      <c r="AA51" s="381"/>
      <c r="AB51" s="383"/>
      <c r="AC51" s="375" t="s">
        <v>146</v>
      </c>
      <c r="AD51" s="381"/>
    </row>
    <row r="52" ht="13.5"/>
    <row r="53" ht="13.5"/>
    <row r="54" ht="13.5"/>
  </sheetData>
  <sheetProtection sheet="1" objects="1" scenarios="1"/>
  <mergeCells count="113">
    <mergeCell ref="Z27:AA27"/>
    <mergeCell ref="AB27:AC27"/>
    <mergeCell ref="R27:S27"/>
    <mergeCell ref="T27:U27"/>
    <mergeCell ref="V27:W27"/>
    <mergeCell ref="X27:Y27"/>
    <mergeCell ref="J27:K27"/>
    <mergeCell ref="L27:M27"/>
    <mergeCell ref="N27:O27"/>
    <mergeCell ref="P27:Q27"/>
    <mergeCell ref="Z13:AA13"/>
    <mergeCell ref="AB13:AC13"/>
    <mergeCell ref="Z11:AA11"/>
    <mergeCell ref="AB11:AC11"/>
    <mergeCell ref="J13:K13"/>
    <mergeCell ref="L13:M13"/>
    <mergeCell ref="N13:O13"/>
    <mergeCell ref="P13:Q13"/>
    <mergeCell ref="T11:U11"/>
    <mergeCell ref="V11:W11"/>
    <mergeCell ref="X11:Y11"/>
    <mergeCell ref="R13:S13"/>
    <mergeCell ref="T13:U13"/>
    <mergeCell ref="V13:W13"/>
    <mergeCell ref="X13:Y13"/>
    <mergeCell ref="L11:M11"/>
    <mergeCell ref="N11:O11"/>
    <mergeCell ref="P11:Q11"/>
    <mergeCell ref="R11:S11"/>
    <mergeCell ref="Z8:AA8"/>
    <mergeCell ref="AB8:AC8"/>
    <mergeCell ref="J10:K10"/>
    <mergeCell ref="L10:M10"/>
    <mergeCell ref="N10:O10"/>
    <mergeCell ref="P10:Q10"/>
    <mergeCell ref="R10:S10"/>
    <mergeCell ref="T10:U10"/>
    <mergeCell ref="V10:W10"/>
    <mergeCell ref="X10:Y10"/>
    <mergeCell ref="Z50:AA50"/>
    <mergeCell ref="AB50:AC50"/>
    <mergeCell ref="J8:K8"/>
    <mergeCell ref="L8:M8"/>
    <mergeCell ref="N8:O8"/>
    <mergeCell ref="P8:Q8"/>
    <mergeCell ref="R8:S8"/>
    <mergeCell ref="T8:U8"/>
    <mergeCell ref="V8:W8"/>
    <mergeCell ref="X8:Y8"/>
    <mergeCell ref="R50:S50"/>
    <mergeCell ref="T50:U50"/>
    <mergeCell ref="V50:W50"/>
    <mergeCell ref="X50:Y50"/>
    <mergeCell ref="J50:K50"/>
    <mergeCell ref="L50:M50"/>
    <mergeCell ref="N50:O50"/>
    <mergeCell ref="P50:Q50"/>
    <mergeCell ref="X47:Y47"/>
    <mergeCell ref="X48:Y48"/>
    <mergeCell ref="Z47:AA47"/>
    <mergeCell ref="AB47:AC47"/>
    <mergeCell ref="Z48:AA48"/>
    <mergeCell ref="AB48:AC48"/>
    <mergeCell ref="R48:S48"/>
    <mergeCell ref="T47:U47"/>
    <mergeCell ref="T48:U48"/>
    <mergeCell ref="V47:W47"/>
    <mergeCell ref="V48:W48"/>
    <mergeCell ref="AB25:AC25"/>
    <mergeCell ref="J47:K47"/>
    <mergeCell ref="J48:K48"/>
    <mergeCell ref="L47:M47"/>
    <mergeCell ref="L48:M48"/>
    <mergeCell ref="N47:O47"/>
    <mergeCell ref="N48:O48"/>
    <mergeCell ref="P47:Q47"/>
    <mergeCell ref="P48:Q48"/>
    <mergeCell ref="R47:S47"/>
    <mergeCell ref="V25:W25"/>
    <mergeCell ref="X24:Y24"/>
    <mergeCell ref="X25:Y25"/>
    <mergeCell ref="Z24:AA24"/>
    <mergeCell ref="Z25:AA25"/>
    <mergeCell ref="P25:Q25"/>
    <mergeCell ref="R24:S24"/>
    <mergeCell ref="R25:S25"/>
    <mergeCell ref="T24:U24"/>
    <mergeCell ref="T25:U25"/>
    <mergeCell ref="J25:K25"/>
    <mergeCell ref="L24:M24"/>
    <mergeCell ref="L25:M25"/>
    <mergeCell ref="N24:O24"/>
    <mergeCell ref="N25:O25"/>
    <mergeCell ref="X9:Y9"/>
    <mergeCell ref="Z9:AA9"/>
    <mergeCell ref="AB9:AC9"/>
    <mergeCell ref="J24:K24"/>
    <mergeCell ref="P24:Q24"/>
    <mergeCell ref="V24:W24"/>
    <mergeCell ref="AB24:AC24"/>
    <mergeCell ref="Z10:AA10"/>
    <mergeCell ref="AB10:AC10"/>
    <mergeCell ref="J11:K11"/>
    <mergeCell ref="J2:K2"/>
    <mergeCell ref="H5:I5"/>
    <mergeCell ref="AA5:AC5"/>
    <mergeCell ref="J9:K9"/>
    <mergeCell ref="L9:M9"/>
    <mergeCell ref="N9:O9"/>
    <mergeCell ref="P9:Q9"/>
    <mergeCell ref="R9:S9"/>
    <mergeCell ref="T9:U9"/>
    <mergeCell ref="V9:W9"/>
  </mergeCells>
  <conditionalFormatting sqref="F37:F46 F49 F26">
    <cfRule type="cellIs" priority="1" dxfId="0" operator="equal" stopIfTrue="1">
      <formula>"変動費"</formula>
    </cfRule>
  </conditionalFormatting>
  <conditionalFormatting sqref="E16:F23 E32:F33">
    <cfRule type="cellIs" priority="2" dxfId="1" operator="equal" stopIfTrue="1">
      <formula>"変動費"</formula>
    </cfRule>
  </conditionalFormatting>
  <dataValidations count="3">
    <dataValidation type="decimal" allowBlank="1" showInputMessage="1" showErrorMessage="1" sqref="AB9 Z9 V9 R9 N9 J9 L9 P9 T9 X9">
      <formula1>-99999</formula1>
      <formula2>99999</formula2>
    </dataValidation>
    <dataValidation type="list" allowBlank="1" showInputMessage="1" showErrorMessage="1" sqref="F16:F26 F37:F46 F49 F32:F33">
      <formula1>"変動費,固定費"</formula1>
    </dataValidation>
    <dataValidation type="whole" allowBlank="1" showInputMessage="1" showErrorMessage="1" sqref="G25:I26 AC49 AC37:AC46 AA37:AA46 Y37:Y46 W37:W46 U37:U46 S37:S46 Q37:Q46 O37:O46 M37:M46 K37:K46 AC16:AC23 AA16:AA23 Y16:Y23 W16:W23 U16:U23 S16:S23 Q16:Q23 O16:O23 M16:M23 K16:K23 M26 Q49 Q26 O26 O49 U49 U26 K26 K49 G8:I8 Y49 Y26 W26 W49 AA49 AC26 M49 G16:I23 S26 S49 G48:I49 G37:I46 G29:I30 AA26 AC32:AC33 AA32:AA33 Y32:Y33 W32:W33 U32:U33 S32:S33 Q32:Q33 O32:O33 M32:M33 K32:K33">
      <formula1>0</formula1>
      <formula2>999999999</formula2>
    </dataValidation>
  </dataValidation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4:AL50"/>
  <sheetViews>
    <sheetView showGridLines="0" zoomScale="75" zoomScaleNormal="75" zoomScaleSheetLayoutView="75" workbookViewId="0" topLeftCell="A1">
      <pane xSplit="6" ySplit="7" topLeftCell="G3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49" sqref="H49"/>
    </sheetView>
  </sheetViews>
  <sheetFormatPr defaultColWidth="9.00390625" defaultRowHeight="13.5"/>
  <cols>
    <col min="1" max="1" width="3.00390625" style="128" customWidth="1"/>
    <col min="2" max="2" width="3.625" style="129" customWidth="1"/>
    <col min="3" max="3" width="11.625" style="129" customWidth="1"/>
    <col min="4" max="4" width="3.625" style="128" customWidth="1"/>
    <col min="5" max="5" width="1.625" style="128" customWidth="1"/>
    <col min="6" max="6" width="7.625" style="130" customWidth="1"/>
    <col min="7" max="9" width="12.625" style="128" customWidth="1"/>
    <col min="10" max="10" width="1.625" style="128" customWidth="1"/>
    <col min="11" max="11" width="12.625" style="128" customWidth="1"/>
    <col min="12" max="12" width="1.625" style="128" customWidth="1"/>
    <col min="13" max="13" width="12.625" style="128" customWidth="1"/>
    <col min="14" max="14" width="1.625" style="128" customWidth="1"/>
    <col min="15" max="15" width="12.625" style="128" customWidth="1"/>
    <col min="16" max="16" width="1.625" style="128" customWidth="1"/>
    <col min="17" max="17" width="12.625" style="128" customWidth="1"/>
    <col min="18" max="18" width="1.625" style="128" customWidth="1"/>
    <col min="19" max="19" width="12.625" style="128" customWidth="1"/>
    <col min="20" max="20" width="1.625" style="128" customWidth="1"/>
    <col min="21" max="21" width="12.625" style="128" customWidth="1"/>
    <col min="22" max="22" width="1.625" style="128" customWidth="1"/>
    <col min="23" max="23" width="12.625" style="128" customWidth="1"/>
    <col min="24" max="24" width="1.625" style="128" customWidth="1"/>
    <col min="25" max="25" width="12.625" style="128" customWidth="1"/>
    <col min="26" max="26" width="1.625" style="128" customWidth="1"/>
    <col min="27" max="27" width="12.625" style="128" customWidth="1"/>
    <col min="28" max="28" width="1.625" style="128" customWidth="1"/>
    <col min="29" max="29" width="12.625" style="128" customWidth="1"/>
    <col min="30" max="38" width="9.00390625" style="128" customWidth="1"/>
  </cols>
  <sheetData>
    <row r="4" spans="1:29" ht="19.5" customHeight="1">
      <c r="A4" s="131"/>
      <c r="B4" s="132" t="s">
        <v>0</v>
      </c>
      <c r="C4" s="132"/>
      <c r="D4" s="133"/>
      <c r="E4" s="133"/>
      <c r="F4" s="134"/>
      <c r="G4" s="131"/>
      <c r="H4" s="131"/>
      <c r="I4" s="131"/>
      <c r="J4" s="131"/>
      <c r="K4" s="131"/>
      <c r="L4" s="131"/>
      <c r="M4" s="1"/>
      <c r="N4" s="1"/>
      <c r="O4" s="131"/>
      <c r="P4" s="131"/>
      <c r="Q4" s="135"/>
      <c r="R4" s="135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</row>
    <row r="5" spans="1:29" ht="19.5" customHeight="1" thickBot="1">
      <c r="A5" s="131"/>
      <c r="B5" s="133"/>
      <c r="C5" s="133"/>
      <c r="D5" s="133"/>
      <c r="E5" s="133"/>
      <c r="F5" s="134"/>
      <c r="G5" s="136"/>
      <c r="H5" s="131"/>
      <c r="K5" s="133"/>
      <c r="L5" s="133"/>
      <c r="M5" s="131"/>
      <c r="N5" s="131"/>
      <c r="O5" s="131"/>
      <c r="P5" s="131"/>
      <c r="Q5" s="137"/>
      <c r="R5" s="137"/>
      <c r="S5" s="131"/>
      <c r="T5" s="131"/>
      <c r="U5" s="131"/>
      <c r="V5" s="131"/>
      <c r="W5" s="138"/>
      <c r="X5" s="138"/>
      <c r="Y5" s="139"/>
      <c r="Z5" s="139"/>
      <c r="AA5" s="131"/>
      <c r="AB5" s="131"/>
      <c r="AC5" s="140"/>
    </row>
    <row r="6" spans="1:38" s="2" customFormat="1" ht="20.25" customHeight="1">
      <c r="A6" s="133"/>
      <c r="B6" s="141"/>
      <c r="C6" s="142"/>
      <c r="D6" s="143"/>
      <c r="E6" s="143"/>
      <c r="F6" s="144"/>
      <c r="G6" s="145"/>
      <c r="H6" s="146"/>
      <c r="I6" s="146"/>
      <c r="J6" s="910"/>
      <c r="K6" s="854"/>
      <c r="L6" s="854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8"/>
      <c r="AD6" s="149"/>
      <c r="AE6" s="149"/>
      <c r="AF6" s="149"/>
      <c r="AG6" s="149"/>
      <c r="AH6" s="149"/>
      <c r="AI6" s="149"/>
      <c r="AJ6" s="149"/>
      <c r="AK6" s="149"/>
      <c r="AL6" s="149"/>
    </row>
    <row r="7" spans="1:38" s="2" customFormat="1" ht="20.25" customHeight="1" thickBot="1">
      <c r="A7" s="133"/>
      <c r="B7" s="150"/>
      <c r="C7" s="151"/>
      <c r="D7" s="152"/>
      <c r="E7" s="152"/>
      <c r="F7" s="153"/>
      <c r="G7" s="154"/>
      <c r="H7" s="155"/>
      <c r="I7" s="156"/>
      <c r="J7" s="911"/>
      <c r="K7" s="845"/>
      <c r="L7" s="156"/>
      <c r="M7" s="845"/>
      <c r="N7" s="156"/>
      <c r="O7" s="845"/>
      <c r="P7" s="156"/>
      <c r="Q7" s="845"/>
      <c r="R7" s="156"/>
      <c r="S7" s="845"/>
      <c r="T7" s="156"/>
      <c r="U7" s="845"/>
      <c r="V7" s="156"/>
      <c r="W7" s="845"/>
      <c r="X7" s="156"/>
      <c r="Y7" s="845"/>
      <c r="Z7" s="156"/>
      <c r="AA7" s="845"/>
      <c r="AB7" s="156"/>
      <c r="AC7" s="913"/>
      <c r="AD7" s="149"/>
      <c r="AE7" s="149"/>
      <c r="AF7" s="149"/>
      <c r="AG7" s="149"/>
      <c r="AH7" s="149"/>
      <c r="AI7" s="149"/>
      <c r="AJ7" s="149"/>
      <c r="AK7" s="149"/>
      <c r="AL7" s="149"/>
    </row>
    <row r="8" spans="1:29" ht="20.25" customHeight="1">
      <c r="A8" s="131"/>
      <c r="B8" s="157"/>
      <c r="C8" s="103"/>
      <c r="D8" s="158"/>
      <c r="E8" s="158"/>
      <c r="F8" s="159"/>
      <c r="G8" s="82"/>
      <c r="H8" s="83"/>
      <c r="I8" s="84"/>
      <c r="J8" s="160"/>
      <c r="K8" s="846"/>
      <c r="L8" s="84"/>
      <c r="M8" s="846"/>
      <c r="N8" s="84"/>
      <c r="O8" s="846"/>
      <c r="P8" s="84"/>
      <c r="Q8" s="846"/>
      <c r="R8" s="84"/>
      <c r="S8" s="846"/>
      <c r="T8" s="84"/>
      <c r="U8" s="846"/>
      <c r="V8" s="84"/>
      <c r="W8" s="846"/>
      <c r="X8" s="84"/>
      <c r="Y8" s="846"/>
      <c r="Z8" s="84"/>
      <c r="AA8" s="846"/>
      <c r="AB8" s="84"/>
      <c r="AC8" s="914"/>
    </row>
    <row r="9" spans="1:29" ht="20.25" customHeight="1">
      <c r="A9" s="131"/>
      <c r="B9" s="161"/>
      <c r="C9" s="162"/>
      <c r="D9" s="163"/>
      <c r="E9" s="163"/>
      <c r="F9" s="164"/>
      <c r="G9" s="165"/>
      <c r="H9" s="117"/>
      <c r="I9" s="166"/>
      <c r="J9" s="912"/>
      <c r="K9" s="847">
        <f>'長期内訳'!J9</f>
        <v>0</v>
      </c>
      <c r="L9" s="166"/>
      <c r="M9" s="847">
        <f>'長期内訳'!L9</f>
        <v>0</v>
      </c>
      <c r="N9" s="166"/>
      <c r="O9" s="847">
        <f>'長期内訳'!N9</f>
        <v>0</v>
      </c>
      <c r="P9" s="166"/>
      <c r="Q9" s="847">
        <f>'長期内訳'!P9</f>
        <v>0</v>
      </c>
      <c r="R9" s="166"/>
      <c r="S9" s="847">
        <f>'長期内訳'!R9</f>
        <v>0</v>
      </c>
      <c r="T9" s="166"/>
      <c r="U9" s="847">
        <f>'長期内訳'!T9</f>
        <v>0</v>
      </c>
      <c r="V9" s="166"/>
      <c r="W9" s="847">
        <f>'長期内訳'!V9</f>
        <v>0</v>
      </c>
      <c r="X9" s="166"/>
      <c r="Y9" s="847">
        <f>'長期内訳'!X9</f>
        <v>0</v>
      </c>
      <c r="Z9" s="166"/>
      <c r="AA9" s="847">
        <f>'長期内訳'!Z9</f>
        <v>0</v>
      </c>
      <c r="AB9" s="166"/>
      <c r="AC9" s="909">
        <f>'長期内訳'!AB9</f>
        <v>0</v>
      </c>
    </row>
    <row r="10" spans="1:29" ht="20.25" customHeight="1">
      <c r="A10" s="131"/>
      <c r="B10" s="167"/>
      <c r="C10" s="168"/>
      <c r="D10" s="169"/>
      <c r="E10" s="169"/>
      <c r="F10" s="170"/>
      <c r="G10" s="171"/>
      <c r="H10" s="172"/>
      <c r="I10" s="173"/>
      <c r="J10" s="174"/>
      <c r="K10" s="848"/>
      <c r="L10" s="173"/>
      <c r="M10" s="848"/>
      <c r="N10" s="173"/>
      <c r="O10" s="848"/>
      <c r="P10" s="173"/>
      <c r="Q10" s="848"/>
      <c r="R10" s="173"/>
      <c r="S10" s="848"/>
      <c r="T10" s="173"/>
      <c r="U10" s="848"/>
      <c r="V10" s="173"/>
      <c r="W10" s="848"/>
      <c r="X10" s="173"/>
      <c r="Y10" s="848"/>
      <c r="Z10" s="173"/>
      <c r="AA10" s="848"/>
      <c r="AB10" s="173"/>
      <c r="AC10" s="915"/>
    </row>
    <row r="11" spans="1:29" ht="20.25" customHeight="1">
      <c r="A11" s="131"/>
      <c r="B11" s="157"/>
      <c r="C11" s="103"/>
      <c r="D11" s="158"/>
      <c r="E11" s="158"/>
      <c r="F11" s="159"/>
      <c r="G11" s="175"/>
      <c r="H11" s="83"/>
      <c r="I11" s="84"/>
      <c r="J11" s="160"/>
      <c r="K11" s="846"/>
      <c r="L11" s="84"/>
      <c r="M11" s="846"/>
      <c r="N11" s="84"/>
      <c r="O11" s="846"/>
      <c r="P11" s="84"/>
      <c r="Q11" s="846"/>
      <c r="R11" s="84"/>
      <c r="S11" s="846"/>
      <c r="T11" s="84"/>
      <c r="U11" s="846"/>
      <c r="V11" s="84"/>
      <c r="W11" s="846"/>
      <c r="X11" s="84"/>
      <c r="Y11" s="846"/>
      <c r="Z11" s="84"/>
      <c r="AA11" s="846"/>
      <c r="AB11" s="84"/>
      <c r="AC11" s="914"/>
    </row>
    <row r="12" spans="1:29" ht="20.25" customHeight="1">
      <c r="A12" s="131"/>
      <c r="B12" s="176"/>
      <c r="C12" s="177"/>
      <c r="D12" s="178"/>
      <c r="E12" s="178"/>
      <c r="F12" s="179"/>
      <c r="G12" s="180"/>
      <c r="H12" s="181"/>
      <c r="I12" s="182"/>
      <c r="J12" s="183"/>
      <c r="K12" s="849"/>
      <c r="L12" s="182"/>
      <c r="M12" s="849"/>
      <c r="N12" s="182"/>
      <c r="O12" s="849"/>
      <c r="P12" s="182"/>
      <c r="Q12" s="849"/>
      <c r="R12" s="182"/>
      <c r="S12" s="849"/>
      <c r="T12" s="182"/>
      <c r="U12" s="849"/>
      <c r="V12" s="182"/>
      <c r="W12" s="849"/>
      <c r="X12" s="182"/>
      <c r="Y12" s="849"/>
      <c r="Z12" s="182"/>
      <c r="AA12" s="849"/>
      <c r="AB12" s="182"/>
      <c r="AC12" s="916"/>
    </row>
    <row r="13" spans="1:29" ht="20.25" customHeight="1">
      <c r="A13" s="131"/>
      <c r="B13" s="184"/>
      <c r="C13" s="185"/>
      <c r="D13" s="186"/>
      <c r="E13" s="186"/>
      <c r="F13" s="187"/>
      <c r="G13" s="175"/>
      <c r="H13" s="188"/>
      <c r="I13" s="189"/>
      <c r="J13" s="190"/>
      <c r="K13" s="850"/>
      <c r="L13" s="189"/>
      <c r="M13" s="850"/>
      <c r="N13" s="189"/>
      <c r="O13" s="850"/>
      <c r="P13" s="189"/>
      <c r="Q13" s="850"/>
      <c r="R13" s="189"/>
      <c r="S13" s="850"/>
      <c r="T13" s="189"/>
      <c r="U13" s="850"/>
      <c r="V13" s="189"/>
      <c r="W13" s="850"/>
      <c r="X13" s="189"/>
      <c r="Y13" s="850"/>
      <c r="Z13" s="189"/>
      <c r="AA13" s="850"/>
      <c r="AB13" s="189"/>
      <c r="AC13" s="917"/>
    </row>
    <row r="14" spans="1:29" ht="20.25" customHeight="1" thickBot="1">
      <c r="A14" s="131"/>
      <c r="B14" s="191"/>
      <c r="C14" s="192"/>
      <c r="D14" s="193"/>
      <c r="E14" s="193"/>
      <c r="F14" s="194"/>
      <c r="G14" s="195"/>
      <c r="H14" s="196"/>
      <c r="I14" s="197"/>
      <c r="J14" s="198"/>
      <c r="K14" s="851"/>
      <c r="L14" s="197"/>
      <c r="M14" s="851"/>
      <c r="N14" s="197"/>
      <c r="O14" s="851"/>
      <c r="P14" s="197"/>
      <c r="Q14" s="851"/>
      <c r="R14" s="197"/>
      <c r="S14" s="851"/>
      <c r="T14" s="197"/>
      <c r="U14" s="851"/>
      <c r="V14" s="197"/>
      <c r="W14" s="851"/>
      <c r="X14" s="197"/>
      <c r="Y14" s="851"/>
      <c r="Z14" s="197"/>
      <c r="AA14" s="851"/>
      <c r="AB14" s="197"/>
      <c r="AC14" s="918"/>
    </row>
    <row r="15" spans="1:29" ht="20.25" customHeight="1" thickBot="1">
      <c r="A15" s="131"/>
      <c r="B15" s="199" t="s">
        <v>91</v>
      </c>
      <c r="C15" s="199"/>
      <c r="D15" s="199"/>
      <c r="E15" s="199"/>
      <c r="F15" s="199"/>
      <c r="G15" s="200"/>
      <c r="H15" s="200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</row>
    <row r="16" spans="1:29" ht="20.25" customHeight="1">
      <c r="A16" s="131"/>
      <c r="B16" s="202" t="s">
        <v>92</v>
      </c>
      <c r="C16" s="203"/>
      <c r="D16" s="203"/>
      <c r="E16" s="203"/>
      <c r="F16" s="204" t="str">
        <f>'長期内訳'!F16</f>
        <v>変動費</v>
      </c>
      <c r="G16" s="51"/>
      <c r="H16" s="52"/>
      <c r="I16" s="53">
        <f>'長期内訳'!I16</f>
        <v>0</v>
      </c>
      <c r="J16" s="922"/>
      <c r="K16" s="52">
        <f aca="true" t="shared" si="0" ref="K16:K23">IF($F16="固定費",$I16,I16*(1+K$9))</f>
        <v>0</v>
      </c>
      <c r="L16" s="53"/>
      <c r="M16" s="921">
        <f aca="true" t="shared" si="1" ref="M16:M23">IF($F16="固定費",$I16,K16*(1+M$9))</f>
        <v>0</v>
      </c>
      <c r="N16" s="934"/>
      <c r="O16" s="933">
        <f aca="true" t="shared" si="2" ref="O16:O23">IF($F16="固定費",$I16,M16*(1+O$9))</f>
        <v>0</v>
      </c>
      <c r="P16" s="859"/>
      <c r="Q16" s="933">
        <f aca="true" t="shared" si="3" ref="Q16:Q23">IF($F16="固定費",$I16,O16*(1+Q$9))</f>
        <v>0</v>
      </c>
      <c r="R16" s="859"/>
      <c r="S16" s="933">
        <f aca="true" t="shared" si="4" ref="S16:S23">IF($F16="固定費",$I16,Q16*(1+S$9))</f>
        <v>0</v>
      </c>
      <c r="T16" s="859"/>
      <c r="U16" s="933">
        <f aca="true" t="shared" si="5" ref="U16:U23">IF($F16="固定費",$I16,S16*(1+U$9))</f>
        <v>0</v>
      </c>
      <c r="V16" s="859"/>
      <c r="W16" s="933">
        <f aca="true" t="shared" si="6" ref="W16:W23">IF($F16="固定費",$I16,U16*(1+W$9))</f>
        <v>0</v>
      </c>
      <c r="X16" s="859"/>
      <c r="Y16" s="933">
        <f aca="true" t="shared" si="7" ref="Y16:Y23">IF($F16="固定費",$I16,W16*(1+Y$9))</f>
        <v>0</v>
      </c>
      <c r="Z16" s="859"/>
      <c r="AA16" s="933">
        <f aca="true" t="shared" si="8" ref="AA16:AA23">IF($F16="固定費",$I16,Y16*(1+AA$9))</f>
        <v>0</v>
      </c>
      <c r="AB16" s="859"/>
      <c r="AC16" s="935">
        <f>IF($F16="固定費",$I16,AA16*(1+AC$9))</f>
        <v>0</v>
      </c>
    </row>
    <row r="17" spans="1:29" ht="20.25" customHeight="1">
      <c r="A17" s="131"/>
      <c r="B17" s="205" t="s">
        <v>93</v>
      </c>
      <c r="C17" s="206"/>
      <c r="D17" s="206"/>
      <c r="E17" s="206"/>
      <c r="F17" s="207" t="str">
        <f>'長期内訳'!F17</f>
        <v>固定費</v>
      </c>
      <c r="G17" s="54"/>
      <c r="H17" s="55"/>
      <c r="I17" s="56">
        <f>'長期内訳'!I17</f>
        <v>0</v>
      </c>
      <c r="J17" s="923"/>
      <c r="K17" s="55">
        <f t="shared" si="0"/>
        <v>0</v>
      </c>
      <c r="L17" s="56"/>
      <c r="M17" s="86">
        <f t="shared" si="1"/>
        <v>0</v>
      </c>
      <c r="N17" s="860"/>
      <c r="O17" s="86">
        <f t="shared" si="2"/>
        <v>0</v>
      </c>
      <c r="P17" s="860"/>
      <c r="Q17" s="86">
        <f t="shared" si="3"/>
        <v>0</v>
      </c>
      <c r="R17" s="860"/>
      <c r="S17" s="86">
        <f t="shared" si="4"/>
        <v>0</v>
      </c>
      <c r="T17" s="860"/>
      <c r="U17" s="86">
        <f t="shared" si="5"/>
        <v>0</v>
      </c>
      <c r="V17" s="860"/>
      <c r="W17" s="86">
        <f t="shared" si="6"/>
        <v>0</v>
      </c>
      <c r="X17" s="860"/>
      <c r="Y17" s="86">
        <f t="shared" si="7"/>
        <v>0</v>
      </c>
      <c r="Z17" s="860"/>
      <c r="AA17" s="86">
        <f t="shared" si="8"/>
        <v>0</v>
      </c>
      <c r="AB17" s="860"/>
      <c r="AC17" s="936">
        <f aca="true" t="shared" si="9" ref="AC17:AC23">IF($F17="固定費",$I17,AA17*(1+AC$9))</f>
        <v>0</v>
      </c>
    </row>
    <row r="18" spans="1:29" ht="20.25" customHeight="1">
      <c r="A18" s="131"/>
      <c r="B18" s="208" t="s">
        <v>94</v>
      </c>
      <c r="C18" s="209"/>
      <c r="D18" s="209"/>
      <c r="E18" s="209"/>
      <c r="F18" s="210" t="str">
        <f>'長期内訳'!F18</f>
        <v>変動費</v>
      </c>
      <c r="G18" s="57"/>
      <c r="H18" s="46"/>
      <c r="I18" s="58">
        <f>'長期内訳'!I18</f>
        <v>0</v>
      </c>
      <c r="J18" s="924"/>
      <c r="K18" s="46">
        <f t="shared" si="0"/>
        <v>0</v>
      </c>
      <c r="L18" s="58"/>
      <c r="M18" s="87">
        <f t="shared" si="1"/>
        <v>0</v>
      </c>
      <c r="N18" s="861"/>
      <c r="O18" s="87">
        <f t="shared" si="2"/>
        <v>0</v>
      </c>
      <c r="P18" s="861"/>
      <c r="Q18" s="87">
        <f t="shared" si="3"/>
        <v>0</v>
      </c>
      <c r="R18" s="861"/>
      <c r="S18" s="87">
        <f t="shared" si="4"/>
        <v>0</v>
      </c>
      <c r="T18" s="861"/>
      <c r="U18" s="87">
        <f t="shared" si="5"/>
        <v>0</v>
      </c>
      <c r="V18" s="861"/>
      <c r="W18" s="87">
        <f t="shared" si="6"/>
        <v>0</v>
      </c>
      <c r="X18" s="861"/>
      <c r="Y18" s="87">
        <f t="shared" si="7"/>
        <v>0</v>
      </c>
      <c r="Z18" s="861"/>
      <c r="AA18" s="87">
        <f t="shared" si="8"/>
        <v>0</v>
      </c>
      <c r="AB18" s="861"/>
      <c r="AC18" s="43">
        <f t="shared" si="9"/>
        <v>0</v>
      </c>
    </row>
    <row r="19" spans="1:29" ht="20.25" customHeight="1">
      <c r="A19" s="131"/>
      <c r="B19" s="208" t="s">
        <v>95</v>
      </c>
      <c r="C19" s="209"/>
      <c r="D19" s="209"/>
      <c r="E19" s="209"/>
      <c r="F19" s="210" t="str">
        <f>'長期内訳'!F19</f>
        <v>変動費</v>
      </c>
      <c r="G19" s="45"/>
      <c r="H19" s="46"/>
      <c r="I19" s="58">
        <f>'長期内訳'!I19</f>
        <v>0</v>
      </c>
      <c r="J19" s="924"/>
      <c r="K19" s="46">
        <f t="shared" si="0"/>
        <v>0</v>
      </c>
      <c r="L19" s="58"/>
      <c r="M19" s="88">
        <f t="shared" si="1"/>
        <v>0</v>
      </c>
      <c r="N19" s="862"/>
      <c r="O19" s="88">
        <f t="shared" si="2"/>
        <v>0</v>
      </c>
      <c r="P19" s="862"/>
      <c r="Q19" s="88">
        <f t="shared" si="3"/>
        <v>0</v>
      </c>
      <c r="R19" s="862"/>
      <c r="S19" s="88">
        <f t="shared" si="4"/>
        <v>0</v>
      </c>
      <c r="T19" s="862"/>
      <c r="U19" s="88">
        <f t="shared" si="5"/>
        <v>0</v>
      </c>
      <c r="V19" s="862"/>
      <c r="W19" s="88">
        <f t="shared" si="6"/>
        <v>0</v>
      </c>
      <c r="X19" s="862"/>
      <c r="Y19" s="88">
        <f t="shared" si="7"/>
        <v>0</v>
      </c>
      <c r="Z19" s="862"/>
      <c r="AA19" s="88">
        <f t="shared" si="8"/>
        <v>0</v>
      </c>
      <c r="AB19" s="862"/>
      <c r="AC19" s="44">
        <f t="shared" si="9"/>
        <v>0</v>
      </c>
    </row>
    <row r="20" spans="1:29" ht="20.25" customHeight="1">
      <c r="A20" s="131"/>
      <c r="B20" s="208" t="s">
        <v>85</v>
      </c>
      <c r="C20" s="209"/>
      <c r="D20" s="209"/>
      <c r="E20" s="209"/>
      <c r="F20" s="210" t="str">
        <f>'長期内訳'!F20</f>
        <v>変動費</v>
      </c>
      <c r="G20" s="45"/>
      <c r="H20" s="46"/>
      <c r="I20" s="58">
        <f>'長期内訳'!I20</f>
        <v>0</v>
      </c>
      <c r="J20" s="924"/>
      <c r="K20" s="46">
        <f t="shared" si="0"/>
        <v>0</v>
      </c>
      <c r="L20" s="58"/>
      <c r="M20" s="88">
        <f t="shared" si="1"/>
        <v>0</v>
      </c>
      <c r="N20" s="862"/>
      <c r="O20" s="88">
        <f t="shared" si="2"/>
        <v>0</v>
      </c>
      <c r="P20" s="862"/>
      <c r="Q20" s="88">
        <f t="shared" si="3"/>
        <v>0</v>
      </c>
      <c r="R20" s="862"/>
      <c r="S20" s="88">
        <f t="shared" si="4"/>
        <v>0</v>
      </c>
      <c r="T20" s="862"/>
      <c r="U20" s="88">
        <f t="shared" si="5"/>
        <v>0</v>
      </c>
      <c r="V20" s="862"/>
      <c r="W20" s="88">
        <f t="shared" si="6"/>
        <v>0</v>
      </c>
      <c r="X20" s="862"/>
      <c r="Y20" s="88">
        <f t="shared" si="7"/>
        <v>0</v>
      </c>
      <c r="Z20" s="862"/>
      <c r="AA20" s="88">
        <f t="shared" si="8"/>
        <v>0</v>
      </c>
      <c r="AB20" s="862"/>
      <c r="AC20" s="44">
        <f t="shared" si="9"/>
        <v>0</v>
      </c>
    </row>
    <row r="21" spans="1:29" ht="20.25" customHeight="1">
      <c r="A21" s="131"/>
      <c r="B21" s="208" t="s">
        <v>86</v>
      </c>
      <c r="C21" s="209"/>
      <c r="D21" s="209"/>
      <c r="E21" s="209"/>
      <c r="F21" s="210" t="str">
        <f>'長期内訳'!F21</f>
        <v>固定費</v>
      </c>
      <c r="G21" s="45"/>
      <c r="H21" s="46"/>
      <c r="I21" s="58">
        <f>'長期内訳'!I21</f>
        <v>0</v>
      </c>
      <c r="J21" s="924"/>
      <c r="K21" s="46">
        <f t="shared" si="0"/>
        <v>0</v>
      </c>
      <c r="L21" s="58"/>
      <c r="M21" s="88">
        <f t="shared" si="1"/>
        <v>0</v>
      </c>
      <c r="N21" s="862"/>
      <c r="O21" s="88">
        <f t="shared" si="2"/>
        <v>0</v>
      </c>
      <c r="P21" s="862"/>
      <c r="Q21" s="88">
        <f t="shared" si="3"/>
        <v>0</v>
      </c>
      <c r="R21" s="862"/>
      <c r="S21" s="88">
        <f t="shared" si="4"/>
        <v>0</v>
      </c>
      <c r="T21" s="862"/>
      <c r="U21" s="88">
        <f t="shared" si="5"/>
        <v>0</v>
      </c>
      <c r="V21" s="862"/>
      <c r="W21" s="88">
        <f t="shared" si="6"/>
        <v>0</v>
      </c>
      <c r="X21" s="862"/>
      <c r="Y21" s="88">
        <f t="shared" si="7"/>
        <v>0</v>
      </c>
      <c r="Z21" s="862"/>
      <c r="AA21" s="88">
        <f t="shared" si="8"/>
        <v>0</v>
      </c>
      <c r="AB21" s="862"/>
      <c r="AC21" s="44">
        <f t="shared" si="9"/>
        <v>0</v>
      </c>
    </row>
    <row r="22" spans="1:29" ht="20.25" customHeight="1">
      <c r="A22" s="131"/>
      <c r="B22" s="208" t="s">
        <v>96</v>
      </c>
      <c r="C22" s="209"/>
      <c r="D22" s="209"/>
      <c r="E22" s="209"/>
      <c r="F22" s="210" t="str">
        <f>'長期内訳'!F22</f>
        <v>固定費</v>
      </c>
      <c r="G22" s="45"/>
      <c r="H22" s="46"/>
      <c r="I22" s="58">
        <f>'長期内訳'!I22</f>
        <v>0</v>
      </c>
      <c r="J22" s="924"/>
      <c r="K22" s="46">
        <f t="shared" si="0"/>
        <v>0</v>
      </c>
      <c r="L22" s="58"/>
      <c r="M22" s="88">
        <f t="shared" si="1"/>
        <v>0</v>
      </c>
      <c r="N22" s="862"/>
      <c r="O22" s="88">
        <f t="shared" si="2"/>
        <v>0</v>
      </c>
      <c r="P22" s="862"/>
      <c r="Q22" s="88">
        <f t="shared" si="3"/>
        <v>0</v>
      </c>
      <c r="R22" s="862"/>
      <c r="S22" s="88">
        <f t="shared" si="4"/>
        <v>0</v>
      </c>
      <c r="T22" s="862"/>
      <c r="U22" s="88">
        <f t="shared" si="5"/>
        <v>0</v>
      </c>
      <c r="V22" s="862"/>
      <c r="W22" s="88">
        <f t="shared" si="6"/>
        <v>0</v>
      </c>
      <c r="X22" s="862"/>
      <c r="Y22" s="88">
        <f t="shared" si="7"/>
        <v>0</v>
      </c>
      <c r="Z22" s="862"/>
      <c r="AA22" s="88">
        <f t="shared" si="8"/>
        <v>0</v>
      </c>
      <c r="AB22" s="862"/>
      <c r="AC22" s="44">
        <f t="shared" si="9"/>
        <v>0</v>
      </c>
    </row>
    <row r="23" spans="1:29" ht="20.25" customHeight="1">
      <c r="A23" s="131"/>
      <c r="B23" s="208" t="s">
        <v>97</v>
      </c>
      <c r="C23" s="209"/>
      <c r="D23" s="209"/>
      <c r="E23" s="209"/>
      <c r="F23" s="210" t="str">
        <f>'長期内訳'!F23</f>
        <v>固定費</v>
      </c>
      <c r="G23" s="45"/>
      <c r="H23" s="46"/>
      <c r="I23" s="58">
        <f>'長期内訳'!I23</f>
        <v>0</v>
      </c>
      <c r="J23" s="924"/>
      <c r="K23" s="46">
        <f t="shared" si="0"/>
        <v>0</v>
      </c>
      <c r="L23" s="58"/>
      <c r="M23" s="88">
        <f t="shared" si="1"/>
        <v>0</v>
      </c>
      <c r="N23" s="862"/>
      <c r="O23" s="88">
        <f t="shared" si="2"/>
        <v>0</v>
      </c>
      <c r="P23" s="862"/>
      <c r="Q23" s="88">
        <f t="shared" si="3"/>
        <v>0</v>
      </c>
      <c r="R23" s="862"/>
      <c r="S23" s="88">
        <f t="shared" si="4"/>
        <v>0</v>
      </c>
      <c r="T23" s="862"/>
      <c r="U23" s="88">
        <f t="shared" si="5"/>
        <v>0</v>
      </c>
      <c r="V23" s="862"/>
      <c r="W23" s="88">
        <f t="shared" si="6"/>
        <v>0</v>
      </c>
      <c r="X23" s="862"/>
      <c r="Y23" s="88">
        <f t="shared" si="7"/>
        <v>0</v>
      </c>
      <c r="Z23" s="862"/>
      <c r="AA23" s="88">
        <f t="shared" si="8"/>
        <v>0</v>
      </c>
      <c r="AB23" s="862"/>
      <c r="AC23" s="44">
        <f t="shared" si="9"/>
        <v>0</v>
      </c>
    </row>
    <row r="24" spans="1:29" ht="20.25" customHeight="1">
      <c r="A24" s="131"/>
      <c r="B24" s="208" t="s">
        <v>89</v>
      </c>
      <c r="C24" s="209"/>
      <c r="D24" s="209"/>
      <c r="E24" s="209"/>
      <c r="F24" s="210"/>
      <c r="G24" s="211" t="s">
        <v>98</v>
      </c>
      <c r="H24" s="212" t="s">
        <v>98</v>
      </c>
      <c r="I24" s="213" t="s">
        <v>98</v>
      </c>
      <c r="J24" s="925"/>
      <c r="K24" s="46"/>
      <c r="L24" s="58"/>
      <c r="M24" s="88"/>
      <c r="N24" s="862"/>
      <c r="O24" s="88"/>
      <c r="P24" s="862"/>
      <c r="Q24" s="88"/>
      <c r="R24" s="862"/>
      <c r="S24" s="88"/>
      <c r="T24" s="862"/>
      <c r="U24" s="88"/>
      <c r="V24" s="862"/>
      <c r="W24" s="88"/>
      <c r="X24" s="862"/>
      <c r="Y24" s="88"/>
      <c r="Z24" s="862"/>
      <c r="AA24" s="88"/>
      <c r="AB24" s="862"/>
      <c r="AC24" s="44"/>
    </row>
    <row r="25" spans="1:29" ht="20.25" customHeight="1">
      <c r="A25" s="131"/>
      <c r="B25" s="208" t="s">
        <v>99</v>
      </c>
      <c r="C25" s="209"/>
      <c r="D25" s="209"/>
      <c r="E25" s="209"/>
      <c r="F25" s="210"/>
      <c r="G25" s="45"/>
      <c r="H25" s="46"/>
      <c r="I25" s="58"/>
      <c r="J25" s="924"/>
      <c r="K25" s="46"/>
      <c r="L25" s="58"/>
      <c r="M25" s="88"/>
      <c r="N25" s="862"/>
      <c r="O25" s="88"/>
      <c r="P25" s="862"/>
      <c r="Q25" s="88"/>
      <c r="R25" s="862"/>
      <c r="S25" s="88"/>
      <c r="T25" s="862"/>
      <c r="U25" s="88"/>
      <c r="V25" s="862"/>
      <c r="W25" s="88"/>
      <c r="X25" s="862"/>
      <c r="Y25" s="88"/>
      <c r="Z25" s="862"/>
      <c r="AA25" s="88"/>
      <c r="AB25" s="862"/>
      <c r="AC25" s="44"/>
    </row>
    <row r="26" spans="1:29" ht="20.25" customHeight="1">
      <c r="A26" s="131"/>
      <c r="B26" s="205" t="s">
        <v>100</v>
      </c>
      <c r="C26" s="206"/>
      <c r="D26" s="206"/>
      <c r="E26" s="206"/>
      <c r="F26" s="207" t="str">
        <f>'長期内訳'!F26</f>
        <v>固定費</v>
      </c>
      <c r="G26" s="54"/>
      <c r="H26" s="59"/>
      <c r="I26" s="60">
        <f>'長期内訳'!I26</f>
        <v>0</v>
      </c>
      <c r="J26" s="926"/>
      <c r="K26" s="59">
        <f>IF($F26="固定費",$I26,I26*(1+K$9))</f>
        <v>0</v>
      </c>
      <c r="L26" s="931"/>
      <c r="M26" s="89">
        <f>IF($F26="固定費",$I26,K26*(1+M$9))</f>
        <v>0</v>
      </c>
      <c r="N26" s="863"/>
      <c r="O26" s="89">
        <f>IF($F26="固定費",$I26,M26*(1+O$9))</f>
        <v>0</v>
      </c>
      <c r="P26" s="863"/>
      <c r="Q26" s="89">
        <f>IF($F26="固定費",$I26,O26*(1+Q$9))</f>
        <v>0</v>
      </c>
      <c r="R26" s="863"/>
      <c r="S26" s="89">
        <f>IF($F26="固定費",$I26,Q26*(1+S$9))</f>
        <v>0</v>
      </c>
      <c r="T26" s="863"/>
      <c r="U26" s="89">
        <f>IF($F26="固定費",$I26,S26*(1+U$9))</f>
        <v>0</v>
      </c>
      <c r="V26" s="863"/>
      <c r="W26" s="89">
        <f>IF($F26="固定費",$I26,U26*(1+W$9))</f>
        <v>0</v>
      </c>
      <c r="X26" s="863"/>
      <c r="Y26" s="89">
        <f>IF($F26="固定費",$I26,W26*(1+Y$9))</f>
        <v>0</v>
      </c>
      <c r="Z26" s="863"/>
      <c r="AA26" s="89">
        <f>IF($F26="固定費",$I26,Y26*(1+AA$9))</f>
        <v>0</v>
      </c>
      <c r="AB26" s="863"/>
      <c r="AC26" s="937">
        <f>IF($F26="固定費",$I26,AA26*(1+AC$9))</f>
        <v>0</v>
      </c>
    </row>
    <row r="27" spans="1:29" ht="20.25" customHeight="1">
      <c r="A27" s="131"/>
      <c r="B27" s="205" t="s">
        <v>87</v>
      </c>
      <c r="C27" s="206"/>
      <c r="D27" s="206"/>
      <c r="E27" s="206"/>
      <c r="F27" s="207"/>
      <c r="G27" s="214">
        <f aca="true" t="shared" si="10" ref="G27:AC27">SUM(G18:G26)</f>
        <v>0</v>
      </c>
      <c r="H27" s="59">
        <f t="shared" si="10"/>
        <v>0</v>
      </c>
      <c r="I27" s="60">
        <f t="shared" si="10"/>
        <v>0</v>
      </c>
      <c r="J27" s="926"/>
      <c r="K27" s="59">
        <f t="shared" si="10"/>
        <v>0</v>
      </c>
      <c r="L27" s="932"/>
      <c r="M27" s="86">
        <f t="shared" si="10"/>
        <v>0</v>
      </c>
      <c r="N27" s="860"/>
      <c r="O27" s="86">
        <f t="shared" si="10"/>
        <v>0</v>
      </c>
      <c r="P27" s="860"/>
      <c r="Q27" s="86">
        <f t="shared" si="10"/>
        <v>0</v>
      </c>
      <c r="R27" s="860"/>
      <c r="S27" s="86">
        <f t="shared" si="10"/>
        <v>0</v>
      </c>
      <c r="T27" s="860"/>
      <c r="U27" s="86">
        <f t="shared" si="10"/>
        <v>0</v>
      </c>
      <c r="V27" s="860"/>
      <c r="W27" s="86">
        <f t="shared" si="10"/>
        <v>0</v>
      </c>
      <c r="X27" s="860"/>
      <c r="Y27" s="86">
        <f t="shared" si="10"/>
        <v>0</v>
      </c>
      <c r="Z27" s="860"/>
      <c r="AA27" s="86">
        <f t="shared" si="10"/>
        <v>0</v>
      </c>
      <c r="AB27" s="860"/>
      <c r="AC27" s="936">
        <f t="shared" si="10"/>
        <v>0</v>
      </c>
    </row>
    <row r="28" spans="1:29" ht="20.25" customHeight="1">
      <c r="A28" s="131"/>
      <c r="B28" s="215" t="s">
        <v>88</v>
      </c>
      <c r="C28" s="216"/>
      <c r="D28" s="216"/>
      <c r="E28" s="216"/>
      <c r="F28" s="217"/>
      <c r="G28" s="218">
        <f aca="true" t="shared" si="11" ref="G28:AC28">+G16+G17+G27</f>
        <v>0</v>
      </c>
      <c r="H28" s="219">
        <f t="shared" si="11"/>
        <v>0</v>
      </c>
      <c r="I28" s="220">
        <f t="shared" si="11"/>
        <v>0</v>
      </c>
      <c r="J28" s="927"/>
      <c r="K28" s="219">
        <f t="shared" si="11"/>
        <v>0</v>
      </c>
      <c r="L28" s="220"/>
      <c r="M28" s="221">
        <f t="shared" si="11"/>
        <v>0</v>
      </c>
      <c r="N28" s="864"/>
      <c r="O28" s="221">
        <f t="shared" si="11"/>
        <v>0</v>
      </c>
      <c r="P28" s="864"/>
      <c r="Q28" s="221">
        <f t="shared" si="11"/>
        <v>0</v>
      </c>
      <c r="R28" s="864"/>
      <c r="S28" s="221">
        <f t="shared" si="11"/>
        <v>0</v>
      </c>
      <c r="T28" s="864"/>
      <c r="U28" s="221">
        <f t="shared" si="11"/>
        <v>0</v>
      </c>
      <c r="V28" s="864"/>
      <c r="W28" s="221">
        <f t="shared" si="11"/>
        <v>0</v>
      </c>
      <c r="X28" s="864"/>
      <c r="Y28" s="221">
        <f t="shared" si="11"/>
        <v>0</v>
      </c>
      <c r="Z28" s="864"/>
      <c r="AA28" s="221">
        <f t="shared" si="11"/>
        <v>0</v>
      </c>
      <c r="AB28" s="864"/>
      <c r="AC28" s="938">
        <f t="shared" si="11"/>
        <v>0</v>
      </c>
    </row>
    <row r="29" spans="1:29" ht="20.25" customHeight="1">
      <c r="A29" s="131"/>
      <c r="B29" s="208" t="s">
        <v>52</v>
      </c>
      <c r="C29" s="209"/>
      <c r="D29" s="209"/>
      <c r="E29" s="209"/>
      <c r="F29" s="210"/>
      <c r="G29" s="45"/>
      <c r="H29" s="46"/>
      <c r="I29" s="47"/>
      <c r="J29" s="928"/>
      <c r="K29" s="852"/>
      <c r="L29" s="47"/>
      <c r="M29" s="87"/>
      <c r="N29" s="861"/>
      <c r="O29" s="87"/>
      <c r="P29" s="861"/>
      <c r="Q29" s="87"/>
      <c r="R29" s="861"/>
      <c r="S29" s="87"/>
      <c r="T29" s="861"/>
      <c r="U29" s="87"/>
      <c r="V29" s="861"/>
      <c r="W29" s="87"/>
      <c r="X29" s="861"/>
      <c r="Y29" s="87"/>
      <c r="Z29" s="861"/>
      <c r="AA29" s="87"/>
      <c r="AB29" s="861"/>
      <c r="AC29" s="43"/>
    </row>
    <row r="30" spans="1:29" ht="20.25" customHeight="1">
      <c r="A30" s="131"/>
      <c r="B30" s="222" t="s">
        <v>53</v>
      </c>
      <c r="C30" s="223"/>
      <c r="D30" s="223"/>
      <c r="E30" s="223"/>
      <c r="F30" s="224"/>
      <c r="G30" s="48"/>
      <c r="H30" s="49"/>
      <c r="I30" s="50"/>
      <c r="J30" s="929"/>
      <c r="K30" s="49"/>
      <c r="L30" s="50"/>
      <c r="M30" s="89"/>
      <c r="N30" s="863"/>
      <c r="O30" s="89"/>
      <c r="P30" s="863"/>
      <c r="Q30" s="89"/>
      <c r="R30" s="863"/>
      <c r="S30" s="89"/>
      <c r="T30" s="863"/>
      <c r="U30" s="89"/>
      <c r="V30" s="863"/>
      <c r="W30" s="89"/>
      <c r="X30" s="863"/>
      <c r="Y30" s="89"/>
      <c r="Z30" s="863"/>
      <c r="AA30" s="89"/>
      <c r="AB30" s="863"/>
      <c r="AC30" s="937"/>
    </row>
    <row r="31" spans="1:29" ht="20.25" customHeight="1" thickBot="1">
      <c r="A31" s="131"/>
      <c r="B31" s="225" t="s">
        <v>2</v>
      </c>
      <c r="C31" s="226"/>
      <c r="D31" s="226"/>
      <c r="E31" s="226"/>
      <c r="F31" s="227"/>
      <c r="G31" s="228">
        <f aca="true" t="shared" si="12" ref="G31:AC31">+G28+G29-G30</f>
        <v>0</v>
      </c>
      <c r="H31" s="229">
        <f t="shared" si="12"/>
        <v>0</v>
      </c>
      <c r="I31" s="230">
        <f t="shared" si="12"/>
        <v>0</v>
      </c>
      <c r="J31" s="930"/>
      <c r="K31" s="853">
        <f t="shared" si="12"/>
        <v>0</v>
      </c>
      <c r="L31" s="230"/>
      <c r="M31" s="231">
        <f t="shared" si="12"/>
        <v>0</v>
      </c>
      <c r="N31" s="865"/>
      <c r="O31" s="231">
        <f t="shared" si="12"/>
        <v>0</v>
      </c>
      <c r="P31" s="865"/>
      <c r="Q31" s="231">
        <f t="shared" si="12"/>
        <v>0</v>
      </c>
      <c r="R31" s="865"/>
      <c r="S31" s="231">
        <f t="shared" si="12"/>
        <v>0</v>
      </c>
      <c r="T31" s="865"/>
      <c r="U31" s="231">
        <f t="shared" si="12"/>
        <v>0</v>
      </c>
      <c r="V31" s="865"/>
      <c r="W31" s="231">
        <f t="shared" si="12"/>
        <v>0</v>
      </c>
      <c r="X31" s="865"/>
      <c r="Y31" s="231">
        <f t="shared" si="12"/>
        <v>0</v>
      </c>
      <c r="Z31" s="865"/>
      <c r="AA31" s="231">
        <f t="shared" si="12"/>
        <v>0</v>
      </c>
      <c r="AB31" s="865"/>
      <c r="AC31" s="251">
        <f t="shared" si="12"/>
        <v>0</v>
      </c>
    </row>
    <row r="32" spans="1:29" ht="20.25" customHeight="1">
      <c r="A32" s="131"/>
      <c r="B32" s="975" t="s">
        <v>228</v>
      </c>
      <c r="C32" s="976"/>
      <c r="D32" s="976"/>
      <c r="E32" s="976"/>
      <c r="F32" s="207" t="str">
        <f>'長期内訳'!F32</f>
        <v>変動費</v>
      </c>
      <c r="G32" s="969"/>
      <c r="H32" s="970"/>
      <c r="I32" s="969">
        <f>'長期内訳'!I32</f>
        <v>0</v>
      </c>
      <c r="J32" s="977"/>
      <c r="K32" s="969">
        <f>IF($F32="固定費",$I32,I32*(1+K$9))</f>
        <v>0</v>
      </c>
      <c r="L32" s="978"/>
      <c r="M32" s="979">
        <f>IF($F32="固定費",$I32,K32*(1+M$9))</f>
        <v>0</v>
      </c>
      <c r="N32" s="978"/>
      <c r="O32" s="979">
        <f>IF($F32="固定費",$I32,M32*(1+O$9))</f>
        <v>0</v>
      </c>
      <c r="P32" s="980"/>
      <c r="Q32" s="981">
        <f>IF($F32="固定費",$I32,O32*(1+Q$9))</f>
        <v>0</v>
      </c>
      <c r="R32" s="978"/>
      <c r="S32" s="979">
        <f>IF($F32="固定費",$I32,Q32*(1+S$9))</f>
        <v>0</v>
      </c>
      <c r="T32" s="980"/>
      <c r="U32" s="981">
        <f>IF($F32="固定費",$I32,S32*(1+U$9))</f>
        <v>0</v>
      </c>
      <c r="V32" s="978"/>
      <c r="W32" s="979">
        <f>IF($F32="固定費",$I32,U32*(1+W$9))</f>
        <v>0</v>
      </c>
      <c r="X32" s="980"/>
      <c r="Y32" s="981">
        <f>IF($F32="固定費",$I32,W32*(1+Y$9))</f>
        <v>0</v>
      </c>
      <c r="Z32" s="978"/>
      <c r="AA32" s="979">
        <f>IF($F32="固定費",$I32,Y32*(1+AA$9))</f>
        <v>0</v>
      </c>
      <c r="AB32" s="980"/>
      <c r="AC32" s="982">
        <f>IF($F32="固定費",$I32,AA32*(1+AC$9))</f>
        <v>0</v>
      </c>
    </row>
    <row r="33" spans="1:29" ht="20.25" customHeight="1">
      <c r="A33" s="131"/>
      <c r="B33" s="244" t="s">
        <v>225</v>
      </c>
      <c r="C33" s="983"/>
      <c r="D33" s="983"/>
      <c r="E33" s="983"/>
      <c r="F33" s="207" t="str">
        <f>'長期内訳'!F33</f>
        <v>変動費</v>
      </c>
      <c r="G33" s="971"/>
      <c r="H33" s="972"/>
      <c r="I33" s="971">
        <f>'長期内訳'!I33</f>
        <v>0</v>
      </c>
      <c r="J33" s="984"/>
      <c r="K33" s="971">
        <f>IF($F33="固定費",$I33,I33*(1+K$9))</f>
        <v>0</v>
      </c>
      <c r="L33" s="985"/>
      <c r="M33" s="986">
        <f>IF($F33="固定費",$I33,K33*(1+M$9))</f>
        <v>0</v>
      </c>
      <c r="N33" s="985"/>
      <c r="O33" s="986">
        <f>IF($F33="固定費",$I33,M33*(1+O$9))</f>
        <v>0</v>
      </c>
      <c r="P33" s="987"/>
      <c r="Q33" s="988">
        <f>IF($F33="固定費",$I33,O33*(1+Q$9))</f>
        <v>0</v>
      </c>
      <c r="R33" s="985"/>
      <c r="S33" s="986">
        <f>IF($F33="固定費",$I33,Q33*(1+S$9))</f>
        <v>0</v>
      </c>
      <c r="T33" s="987"/>
      <c r="U33" s="988">
        <f>IF($F33="固定費",$I33,S33*(1+U$9))</f>
        <v>0</v>
      </c>
      <c r="V33" s="985"/>
      <c r="W33" s="986">
        <f>IF($F33="固定費",$I33,U33*(1+W$9))</f>
        <v>0</v>
      </c>
      <c r="X33" s="987"/>
      <c r="Y33" s="988">
        <f>IF($F33="固定費",$I33,W33*(1+Y$9))</f>
        <v>0</v>
      </c>
      <c r="Z33" s="985"/>
      <c r="AA33" s="986">
        <f>IF($F33="固定費",$I33,Y33*(1+AA$9))</f>
        <v>0</v>
      </c>
      <c r="AB33" s="987"/>
      <c r="AC33" s="989">
        <f>IF($F33="固定費",$I33,AA33*(1+AC$9))</f>
        <v>0</v>
      </c>
    </row>
    <row r="34" spans="1:29" ht="20.25" customHeight="1">
      <c r="A34" s="131"/>
      <c r="B34" s="205" t="s">
        <v>226</v>
      </c>
      <c r="C34" s="206"/>
      <c r="D34" s="206"/>
      <c r="E34" s="206"/>
      <c r="F34" s="207"/>
      <c r="G34" s="990"/>
      <c r="H34" s="991"/>
      <c r="I34" s="990"/>
      <c r="J34" s="992"/>
      <c r="K34" s="990"/>
      <c r="L34" s="993"/>
      <c r="M34" s="994"/>
      <c r="N34" s="993"/>
      <c r="O34" s="994"/>
      <c r="P34" s="995"/>
      <c r="Q34" s="996"/>
      <c r="R34" s="993"/>
      <c r="S34" s="994"/>
      <c r="T34" s="995"/>
      <c r="U34" s="996"/>
      <c r="V34" s="993"/>
      <c r="W34" s="994"/>
      <c r="X34" s="995"/>
      <c r="Y34" s="996"/>
      <c r="Z34" s="993"/>
      <c r="AA34" s="994"/>
      <c r="AB34" s="995"/>
      <c r="AC34" s="997"/>
    </row>
    <row r="35" spans="1:29" ht="20.25" customHeight="1" thickBot="1">
      <c r="A35" s="131"/>
      <c r="B35" s="998" t="s">
        <v>227</v>
      </c>
      <c r="C35" s="974"/>
      <c r="D35" s="974"/>
      <c r="E35" s="974"/>
      <c r="F35" s="999"/>
      <c r="G35" s="1000"/>
      <c r="H35" s="1001"/>
      <c r="I35" s="1000"/>
      <c r="J35" s="1002"/>
      <c r="K35" s="1000"/>
      <c r="L35" s="1003"/>
      <c r="M35" s="1004"/>
      <c r="N35" s="1003"/>
      <c r="O35" s="1004"/>
      <c r="P35" s="1005"/>
      <c r="Q35" s="1006"/>
      <c r="R35" s="1003"/>
      <c r="S35" s="1004"/>
      <c r="T35" s="1005"/>
      <c r="U35" s="1006"/>
      <c r="V35" s="1003"/>
      <c r="W35" s="1004"/>
      <c r="X35" s="1005"/>
      <c r="Y35" s="1006"/>
      <c r="Z35" s="1003"/>
      <c r="AA35" s="1004"/>
      <c r="AB35" s="1005"/>
      <c r="AC35" s="1007"/>
    </row>
    <row r="36" spans="1:29" ht="20.25" customHeight="1" thickBot="1">
      <c r="A36" s="131"/>
      <c r="B36" s="232" t="s">
        <v>3</v>
      </c>
      <c r="C36" s="233"/>
      <c r="D36" s="233"/>
      <c r="E36" s="233"/>
      <c r="F36" s="234"/>
      <c r="G36" s="235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</row>
    <row r="37" spans="1:29" ht="20.25" customHeight="1">
      <c r="A37" s="131"/>
      <c r="B37" s="236" t="s">
        <v>54</v>
      </c>
      <c r="C37" s="237"/>
      <c r="D37" s="237"/>
      <c r="E37" s="237"/>
      <c r="F37" s="238" t="str">
        <f>'長期内訳'!F37</f>
        <v>固定費</v>
      </c>
      <c r="G37" s="38"/>
      <c r="H37" s="39"/>
      <c r="I37" s="39">
        <f>'長期内訳'!I37</f>
        <v>0</v>
      </c>
      <c r="J37" s="939"/>
      <c r="K37" s="855">
        <f aca="true" t="shared" si="13" ref="K37:K46">IF($F37="固定費",$I37,I37*(1+K$9))</f>
        <v>0</v>
      </c>
      <c r="L37" s="945"/>
      <c r="M37" s="944">
        <f aca="true" t="shared" si="14" ref="M37:M46">IF($F37="固定費",$I37,K37*(1+M$9))</f>
        <v>0</v>
      </c>
      <c r="N37" s="945"/>
      <c r="O37" s="944">
        <f aca="true" t="shared" si="15" ref="O37:O46">IF($F37="固定費",$I37,M37*(1+O$9))</f>
        <v>0</v>
      </c>
      <c r="P37" s="945"/>
      <c r="Q37" s="944">
        <f aca="true" t="shared" si="16" ref="Q37:Q46">IF($F37="固定費",$I37,O37*(1+Q$9))</f>
        <v>0</v>
      </c>
      <c r="R37" s="945"/>
      <c r="S37" s="944">
        <f aca="true" t="shared" si="17" ref="S37:S46">IF($F37="固定費",$I37,Q37*(1+S$9))</f>
        <v>0</v>
      </c>
      <c r="T37" s="945"/>
      <c r="U37" s="944">
        <f aca="true" t="shared" si="18" ref="U37:U46">IF($F37="固定費",$I37,S37*(1+U$9))</f>
        <v>0</v>
      </c>
      <c r="V37" s="945"/>
      <c r="W37" s="944">
        <f aca="true" t="shared" si="19" ref="W37:W46">IF($F37="固定費",$I37,U37*(1+W$9))</f>
        <v>0</v>
      </c>
      <c r="X37" s="945"/>
      <c r="Y37" s="944">
        <f aca="true" t="shared" si="20" ref="Y37:Y46">IF($F37="固定費",$I37,W37*(1+Y$9))</f>
        <v>0</v>
      </c>
      <c r="Z37" s="945"/>
      <c r="AA37" s="944">
        <f aca="true" t="shared" si="21" ref="AA37:AA46">IF($F37="固定費",$I37,Y37*(1+AA$9))</f>
        <v>0</v>
      </c>
      <c r="AB37" s="855"/>
      <c r="AC37" s="40">
        <f aca="true" t="shared" si="22" ref="AC37:AC49">IF($F37="固定費",$I37,AA37*(1+AC$9))</f>
        <v>0</v>
      </c>
    </row>
    <row r="38" spans="1:29" ht="20.25" customHeight="1">
      <c r="A38" s="131"/>
      <c r="B38" s="239" t="s">
        <v>55</v>
      </c>
      <c r="C38" s="240"/>
      <c r="D38" s="240"/>
      <c r="E38" s="240"/>
      <c r="F38" s="241" t="str">
        <f>'長期内訳'!F38</f>
        <v>変動費</v>
      </c>
      <c r="G38" s="41"/>
      <c r="H38" s="42"/>
      <c r="I38" s="42">
        <f>'長期内訳'!I38</f>
        <v>0</v>
      </c>
      <c r="J38" s="940"/>
      <c r="K38" s="856">
        <f t="shared" si="13"/>
        <v>0</v>
      </c>
      <c r="L38" s="861"/>
      <c r="M38" s="87">
        <f t="shared" si="14"/>
        <v>0</v>
      </c>
      <c r="N38" s="861"/>
      <c r="O38" s="87">
        <f t="shared" si="15"/>
        <v>0</v>
      </c>
      <c r="P38" s="861"/>
      <c r="Q38" s="87">
        <f t="shared" si="16"/>
        <v>0</v>
      </c>
      <c r="R38" s="861"/>
      <c r="S38" s="87">
        <f t="shared" si="17"/>
        <v>0</v>
      </c>
      <c r="T38" s="861"/>
      <c r="U38" s="87">
        <f t="shared" si="18"/>
        <v>0</v>
      </c>
      <c r="V38" s="861"/>
      <c r="W38" s="87">
        <f t="shared" si="19"/>
        <v>0</v>
      </c>
      <c r="X38" s="861"/>
      <c r="Y38" s="87">
        <f t="shared" si="20"/>
        <v>0</v>
      </c>
      <c r="Z38" s="861"/>
      <c r="AA38" s="87">
        <f t="shared" si="21"/>
        <v>0</v>
      </c>
      <c r="AB38" s="856"/>
      <c r="AC38" s="43">
        <f t="shared" si="22"/>
        <v>0</v>
      </c>
    </row>
    <row r="39" spans="1:29" ht="20.25" customHeight="1">
      <c r="A39" s="131"/>
      <c r="B39" s="239" t="s">
        <v>56</v>
      </c>
      <c r="C39" s="240"/>
      <c r="D39" s="240"/>
      <c r="E39" s="240"/>
      <c r="F39" s="241" t="str">
        <f>'長期内訳'!F39</f>
        <v>変動費</v>
      </c>
      <c r="G39" s="41"/>
      <c r="H39" s="42"/>
      <c r="I39" s="42">
        <f>'長期内訳'!I39</f>
        <v>0</v>
      </c>
      <c r="J39" s="940"/>
      <c r="K39" s="856">
        <f t="shared" si="13"/>
        <v>0</v>
      </c>
      <c r="L39" s="861"/>
      <c r="M39" s="87">
        <f t="shared" si="14"/>
        <v>0</v>
      </c>
      <c r="N39" s="861"/>
      <c r="O39" s="87">
        <f t="shared" si="15"/>
        <v>0</v>
      </c>
      <c r="P39" s="861"/>
      <c r="Q39" s="87">
        <f t="shared" si="16"/>
        <v>0</v>
      </c>
      <c r="R39" s="861"/>
      <c r="S39" s="87">
        <f t="shared" si="17"/>
        <v>0</v>
      </c>
      <c r="T39" s="861"/>
      <c r="U39" s="87">
        <f t="shared" si="18"/>
        <v>0</v>
      </c>
      <c r="V39" s="861"/>
      <c r="W39" s="87">
        <f t="shared" si="19"/>
        <v>0</v>
      </c>
      <c r="X39" s="861"/>
      <c r="Y39" s="87">
        <f t="shared" si="20"/>
        <v>0</v>
      </c>
      <c r="Z39" s="861"/>
      <c r="AA39" s="87">
        <f t="shared" si="21"/>
        <v>0</v>
      </c>
      <c r="AB39" s="856"/>
      <c r="AC39" s="43">
        <f t="shared" si="22"/>
        <v>0</v>
      </c>
    </row>
    <row r="40" spans="1:29" ht="20.25" customHeight="1">
      <c r="A40" s="131"/>
      <c r="B40" s="239" t="s">
        <v>57</v>
      </c>
      <c r="C40" s="240"/>
      <c r="D40" s="240"/>
      <c r="E40" s="240"/>
      <c r="F40" s="241" t="str">
        <f>'長期内訳'!F40</f>
        <v>固定費</v>
      </c>
      <c r="G40" s="41"/>
      <c r="H40" s="42"/>
      <c r="I40" s="42">
        <f>'長期内訳'!I40</f>
        <v>0</v>
      </c>
      <c r="J40" s="940"/>
      <c r="K40" s="856">
        <f t="shared" si="13"/>
        <v>0</v>
      </c>
      <c r="L40" s="861"/>
      <c r="M40" s="87">
        <f t="shared" si="14"/>
        <v>0</v>
      </c>
      <c r="N40" s="861"/>
      <c r="O40" s="87">
        <f t="shared" si="15"/>
        <v>0</v>
      </c>
      <c r="P40" s="861"/>
      <c r="Q40" s="87">
        <f t="shared" si="16"/>
        <v>0</v>
      </c>
      <c r="R40" s="861"/>
      <c r="S40" s="87">
        <f t="shared" si="17"/>
        <v>0</v>
      </c>
      <c r="T40" s="861"/>
      <c r="U40" s="87">
        <f t="shared" si="18"/>
        <v>0</v>
      </c>
      <c r="V40" s="861"/>
      <c r="W40" s="87">
        <f t="shared" si="19"/>
        <v>0</v>
      </c>
      <c r="X40" s="861"/>
      <c r="Y40" s="87">
        <f t="shared" si="20"/>
        <v>0</v>
      </c>
      <c r="Z40" s="861"/>
      <c r="AA40" s="87">
        <f t="shared" si="21"/>
        <v>0</v>
      </c>
      <c r="AB40" s="856"/>
      <c r="AC40" s="43">
        <f t="shared" si="22"/>
        <v>0</v>
      </c>
    </row>
    <row r="41" spans="1:29" ht="20.25" customHeight="1">
      <c r="A41" s="131"/>
      <c r="B41" s="239" t="s">
        <v>58</v>
      </c>
      <c r="C41" s="240"/>
      <c r="D41" s="240"/>
      <c r="E41" s="240"/>
      <c r="F41" s="241" t="str">
        <f>'長期内訳'!F41</f>
        <v>固定費</v>
      </c>
      <c r="G41" s="41"/>
      <c r="H41" s="42"/>
      <c r="I41" s="42">
        <f>'長期内訳'!I41</f>
        <v>0</v>
      </c>
      <c r="J41" s="940"/>
      <c r="K41" s="856">
        <f t="shared" si="13"/>
        <v>0</v>
      </c>
      <c r="L41" s="861"/>
      <c r="M41" s="87">
        <f t="shared" si="14"/>
        <v>0</v>
      </c>
      <c r="N41" s="861"/>
      <c r="O41" s="87">
        <f t="shared" si="15"/>
        <v>0</v>
      </c>
      <c r="P41" s="861"/>
      <c r="Q41" s="87">
        <f t="shared" si="16"/>
        <v>0</v>
      </c>
      <c r="R41" s="861"/>
      <c r="S41" s="87">
        <f t="shared" si="17"/>
        <v>0</v>
      </c>
      <c r="T41" s="861"/>
      <c r="U41" s="87">
        <f t="shared" si="18"/>
        <v>0</v>
      </c>
      <c r="V41" s="861"/>
      <c r="W41" s="87">
        <f t="shared" si="19"/>
        <v>0</v>
      </c>
      <c r="X41" s="861"/>
      <c r="Y41" s="87">
        <f t="shared" si="20"/>
        <v>0</v>
      </c>
      <c r="Z41" s="861"/>
      <c r="AA41" s="87">
        <f t="shared" si="21"/>
        <v>0</v>
      </c>
      <c r="AB41" s="856"/>
      <c r="AC41" s="43">
        <f t="shared" si="22"/>
        <v>0</v>
      </c>
    </row>
    <row r="42" spans="1:29" ht="20.25" customHeight="1">
      <c r="A42" s="131"/>
      <c r="B42" s="1075" t="s">
        <v>59</v>
      </c>
      <c r="C42" s="1076"/>
      <c r="D42" s="1076"/>
      <c r="E42" s="242"/>
      <c r="F42" s="243" t="str">
        <f>'長期内訳'!F42</f>
        <v>固定費</v>
      </c>
      <c r="G42" s="41"/>
      <c r="H42" s="42"/>
      <c r="I42" s="42">
        <f>'長期内訳'!I42</f>
        <v>0</v>
      </c>
      <c r="J42" s="940"/>
      <c r="K42" s="856">
        <f t="shared" si="13"/>
        <v>0</v>
      </c>
      <c r="L42" s="861"/>
      <c r="M42" s="87">
        <f t="shared" si="14"/>
        <v>0</v>
      </c>
      <c r="N42" s="861"/>
      <c r="O42" s="87">
        <f t="shared" si="15"/>
        <v>0</v>
      </c>
      <c r="P42" s="861"/>
      <c r="Q42" s="87">
        <f t="shared" si="16"/>
        <v>0</v>
      </c>
      <c r="R42" s="861"/>
      <c r="S42" s="87">
        <f t="shared" si="17"/>
        <v>0</v>
      </c>
      <c r="T42" s="861"/>
      <c r="U42" s="87">
        <f t="shared" si="18"/>
        <v>0</v>
      </c>
      <c r="V42" s="861"/>
      <c r="W42" s="87">
        <f t="shared" si="19"/>
        <v>0</v>
      </c>
      <c r="X42" s="861"/>
      <c r="Y42" s="87">
        <f t="shared" si="20"/>
        <v>0</v>
      </c>
      <c r="Z42" s="861"/>
      <c r="AA42" s="87">
        <f t="shared" si="21"/>
        <v>0</v>
      </c>
      <c r="AB42" s="856"/>
      <c r="AC42" s="43">
        <f t="shared" si="22"/>
        <v>0</v>
      </c>
    </row>
    <row r="43" spans="1:29" ht="20.25" customHeight="1">
      <c r="A43" s="131"/>
      <c r="B43" s="239" t="s">
        <v>60</v>
      </c>
      <c r="C43" s="240"/>
      <c r="D43" s="240"/>
      <c r="E43" s="240"/>
      <c r="F43" s="241" t="str">
        <f>'長期内訳'!F43</f>
        <v>固定費</v>
      </c>
      <c r="G43" s="41"/>
      <c r="H43" s="42"/>
      <c r="I43" s="42">
        <f>'長期内訳'!I43</f>
        <v>0</v>
      </c>
      <c r="J43" s="940"/>
      <c r="K43" s="856">
        <f t="shared" si="13"/>
        <v>0</v>
      </c>
      <c r="L43" s="861"/>
      <c r="M43" s="87">
        <f t="shared" si="14"/>
        <v>0</v>
      </c>
      <c r="N43" s="861"/>
      <c r="O43" s="87">
        <f t="shared" si="15"/>
        <v>0</v>
      </c>
      <c r="P43" s="861"/>
      <c r="Q43" s="87">
        <f t="shared" si="16"/>
        <v>0</v>
      </c>
      <c r="R43" s="861"/>
      <c r="S43" s="87">
        <f t="shared" si="17"/>
        <v>0</v>
      </c>
      <c r="T43" s="861"/>
      <c r="U43" s="87">
        <f t="shared" si="18"/>
        <v>0</v>
      </c>
      <c r="V43" s="861"/>
      <c r="W43" s="87">
        <f t="shared" si="19"/>
        <v>0</v>
      </c>
      <c r="X43" s="861"/>
      <c r="Y43" s="87">
        <f t="shared" si="20"/>
        <v>0</v>
      </c>
      <c r="Z43" s="861"/>
      <c r="AA43" s="87">
        <f t="shared" si="21"/>
        <v>0</v>
      </c>
      <c r="AB43" s="856"/>
      <c r="AC43" s="43">
        <f t="shared" si="22"/>
        <v>0</v>
      </c>
    </row>
    <row r="44" spans="1:29" ht="20.25" customHeight="1">
      <c r="A44" s="131"/>
      <c r="B44" s="239" t="s">
        <v>61</v>
      </c>
      <c r="C44" s="240"/>
      <c r="D44" s="240"/>
      <c r="E44" s="240"/>
      <c r="F44" s="241" t="str">
        <f>'長期内訳'!F44</f>
        <v>変動費</v>
      </c>
      <c r="G44" s="41"/>
      <c r="H44" s="42"/>
      <c r="I44" s="42">
        <f>'長期内訳'!I44</f>
        <v>0</v>
      </c>
      <c r="J44" s="940"/>
      <c r="K44" s="856">
        <f t="shared" si="13"/>
        <v>0</v>
      </c>
      <c r="L44" s="861"/>
      <c r="M44" s="87">
        <f t="shared" si="14"/>
        <v>0</v>
      </c>
      <c r="N44" s="861"/>
      <c r="O44" s="87">
        <f t="shared" si="15"/>
        <v>0</v>
      </c>
      <c r="P44" s="861"/>
      <c r="Q44" s="87">
        <f t="shared" si="16"/>
        <v>0</v>
      </c>
      <c r="R44" s="861"/>
      <c r="S44" s="87">
        <f t="shared" si="17"/>
        <v>0</v>
      </c>
      <c r="T44" s="861"/>
      <c r="U44" s="87">
        <f t="shared" si="18"/>
        <v>0</v>
      </c>
      <c r="V44" s="861"/>
      <c r="W44" s="87">
        <f t="shared" si="19"/>
        <v>0</v>
      </c>
      <c r="X44" s="861"/>
      <c r="Y44" s="87">
        <f t="shared" si="20"/>
        <v>0</v>
      </c>
      <c r="Z44" s="861"/>
      <c r="AA44" s="87">
        <f t="shared" si="21"/>
        <v>0</v>
      </c>
      <c r="AB44" s="856"/>
      <c r="AC44" s="43">
        <f t="shared" si="22"/>
        <v>0</v>
      </c>
    </row>
    <row r="45" spans="1:29" ht="20.25" customHeight="1">
      <c r="A45" s="131"/>
      <c r="B45" s="239" t="s">
        <v>62</v>
      </c>
      <c r="C45" s="240"/>
      <c r="D45" s="240"/>
      <c r="E45" s="240"/>
      <c r="F45" s="241" t="str">
        <f>'長期内訳'!F45</f>
        <v>固定費</v>
      </c>
      <c r="G45" s="41"/>
      <c r="H45" s="42"/>
      <c r="I45" s="42">
        <f>'長期内訳'!I45</f>
        <v>0</v>
      </c>
      <c r="J45" s="940"/>
      <c r="K45" s="856">
        <f t="shared" si="13"/>
        <v>0</v>
      </c>
      <c r="L45" s="861"/>
      <c r="M45" s="87">
        <f t="shared" si="14"/>
        <v>0</v>
      </c>
      <c r="N45" s="861"/>
      <c r="O45" s="87">
        <f t="shared" si="15"/>
        <v>0</v>
      </c>
      <c r="P45" s="861"/>
      <c r="Q45" s="87">
        <f t="shared" si="16"/>
        <v>0</v>
      </c>
      <c r="R45" s="861"/>
      <c r="S45" s="87">
        <f t="shared" si="17"/>
        <v>0</v>
      </c>
      <c r="T45" s="861"/>
      <c r="U45" s="87">
        <f t="shared" si="18"/>
        <v>0</v>
      </c>
      <c r="V45" s="861"/>
      <c r="W45" s="87">
        <f t="shared" si="19"/>
        <v>0</v>
      </c>
      <c r="X45" s="861"/>
      <c r="Y45" s="87">
        <f t="shared" si="20"/>
        <v>0</v>
      </c>
      <c r="Z45" s="861"/>
      <c r="AA45" s="87">
        <f t="shared" si="21"/>
        <v>0</v>
      </c>
      <c r="AB45" s="856"/>
      <c r="AC45" s="43">
        <f t="shared" si="22"/>
        <v>0</v>
      </c>
    </row>
    <row r="46" spans="1:29" ht="20.25" customHeight="1">
      <c r="A46" s="131"/>
      <c r="B46" s="239" t="s">
        <v>63</v>
      </c>
      <c r="C46" s="240"/>
      <c r="D46" s="240"/>
      <c r="E46" s="240"/>
      <c r="F46" s="241" t="str">
        <f>'長期内訳'!F46</f>
        <v>固定費</v>
      </c>
      <c r="G46" s="41"/>
      <c r="H46" s="42"/>
      <c r="I46" s="42">
        <f>'長期内訳'!I46</f>
        <v>0</v>
      </c>
      <c r="J46" s="940"/>
      <c r="K46" s="856">
        <f t="shared" si="13"/>
        <v>0</v>
      </c>
      <c r="L46" s="861"/>
      <c r="M46" s="87">
        <f t="shared" si="14"/>
        <v>0</v>
      </c>
      <c r="N46" s="861"/>
      <c r="O46" s="87">
        <f t="shared" si="15"/>
        <v>0</v>
      </c>
      <c r="P46" s="861"/>
      <c r="Q46" s="87">
        <f t="shared" si="16"/>
        <v>0</v>
      </c>
      <c r="R46" s="861"/>
      <c r="S46" s="87">
        <f t="shared" si="17"/>
        <v>0</v>
      </c>
      <c r="T46" s="861"/>
      <c r="U46" s="87">
        <f t="shared" si="18"/>
        <v>0</v>
      </c>
      <c r="V46" s="861"/>
      <c r="W46" s="87">
        <f t="shared" si="19"/>
        <v>0</v>
      </c>
      <c r="X46" s="861"/>
      <c r="Y46" s="87">
        <f t="shared" si="20"/>
        <v>0</v>
      </c>
      <c r="Z46" s="861"/>
      <c r="AA46" s="87">
        <f t="shared" si="21"/>
        <v>0</v>
      </c>
      <c r="AB46" s="856"/>
      <c r="AC46" s="43">
        <f t="shared" si="22"/>
        <v>0</v>
      </c>
    </row>
    <row r="47" spans="1:29" ht="20.25" customHeight="1">
      <c r="A47" s="131"/>
      <c r="B47" s="208" t="s">
        <v>89</v>
      </c>
      <c r="C47" s="240"/>
      <c r="D47" s="240"/>
      <c r="E47" s="240"/>
      <c r="F47" s="241"/>
      <c r="G47" s="211" t="s">
        <v>98</v>
      </c>
      <c r="H47" s="212" t="s">
        <v>98</v>
      </c>
      <c r="I47" s="213" t="s">
        <v>98</v>
      </c>
      <c r="J47" s="925"/>
      <c r="K47" s="856"/>
      <c r="L47" s="861"/>
      <c r="M47" s="87"/>
      <c r="N47" s="861"/>
      <c r="O47" s="87"/>
      <c r="P47" s="861"/>
      <c r="Q47" s="87"/>
      <c r="R47" s="861"/>
      <c r="S47" s="87"/>
      <c r="T47" s="861"/>
      <c r="U47" s="87"/>
      <c r="V47" s="861"/>
      <c r="W47" s="87"/>
      <c r="X47" s="861"/>
      <c r="Y47" s="87"/>
      <c r="Z47" s="861"/>
      <c r="AA47" s="87"/>
      <c r="AB47" s="856"/>
      <c r="AC47" s="43"/>
    </row>
    <row r="48" spans="1:29" ht="20.25" customHeight="1">
      <c r="A48" s="131"/>
      <c r="B48" s="244" t="s">
        <v>99</v>
      </c>
      <c r="C48" s="242"/>
      <c r="D48" s="242"/>
      <c r="E48" s="242"/>
      <c r="F48" s="243"/>
      <c r="G48" s="101"/>
      <c r="H48" s="102"/>
      <c r="I48" s="102"/>
      <c r="J48" s="941"/>
      <c r="K48" s="857"/>
      <c r="L48" s="862"/>
      <c r="M48" s="88"/>
      <c r="N48" s="862"/>
      <c r="O48" s="88"/>
      <c r="P48" s="862"/>
      <c r="Q48" s="88"/>
      <c r="R48" s="862"/>
      <c r="S48" s="88"/>
      <c r="T48" s="862"/>
      <c r="U48" s="88"/>
      <c r="V48" s="862"/>
      <c r="W48" s="88"/>
      <c r="X48" s="862"/>
      <c r="Y48" s="88"/>
      <c r="Z48" s="862"/>
      <c r="AA48" s="88"/>
      <c r="AB48" s="857"/>
      <c r="AC48" s="44"/>
    </row>
    <row r="49" spans="2:29" ht="18" customHeight="1">
      <c r="B49" s="245" t="s">
        <v>101</v>
      </c>
      <c r="C49" s="158"/>
      <c r="D49" s="158"/>
      <c r="E49" s="158"/>
      <c r="F49" s="159" t="str">
        <f>'長期内訳'!F49</f>
        <v>固定費</v>
      </c>
      <c r="G49" s="98"/>
      <c r="H49" s="99"/>
      <c r="I49" s="99">
        <f>'長期内訳'!I49</f>
        <v>0</v>
      </c>
      <c r="J49" s="942"/>
      <c r="K49" s="856">
        <f>IF($F49="固定費",$I49,I49*(1+K$9))</f>
        <v>0</v>
      </c>
      <c r="L49" s="861"/>
      <c r="M49" s="87">
        <f>IF($F49="固定費",$I49,K49*(1+M$9))</f>
        <v>0</v>
      </c>
      <c r="N49" s="861"/>
      <c r="O49" s="87">
        <f>IF($F49="固定費",$I49,M49*(1+O$9))</f>
        <v>0</v>
      </c>
      <c r="P49" s="861"/>
      <c r="Q49" s="87">
        <f>IF($F49="固定費",$I49,O49*(1+Q$9))</f>
        <v>0</v>
      </c>
      <c r="R49" s="861"/>
      <c r="S49" s="87">
        <f>IF($F49="固定費",$I49,Q49*(1+S$9))</f>
        <v>0</v>
      </c>
      <c r="T49" s="861"/>
      <c r="U49" s="87">
        <f>IF($F49="固定費",$I49,S49*(1+U$9))</f>
        <v>0</v>
      </c>
      <c r="V49" s="861"/>
      <c r="W49" s="87">
        <f>IF($F49="固定費",$I49,U49*(1+W$9))</f>
        <v>0</v>
      </c>
      <c r="X49" s="861"/>
      <c r="Y49" s="87">
        <f>IF($F49="固定費",$I49,W49*(1+Y$9))</f>
        <v>0</v>
      </c>
      <c r="Z49" s="861"/>
      <c r="AA49" s="87">
        <f>IF($F49="固定費",$I49,Y49*(1+AA$9))</f>
        <v>0</v>
      </c>
      <c r="AB49" s="856"/>
      <c r="AC49" s="43">
        <f t="shared" si="22"/>
        <v>0</v>
      </c>
    </row>
    <row r="50" spans="2:29" ht="15" thickBot="1">
      <c r="B50" s="246" t="s">
        <v>102</v>
      </c>
      <c r="C50" s="247"/>
      <c r="D50" s="247"/>
      <c r="E50" s="247"/>
      <c r="F50" s="248"/>
      <c r="G50" s="249">
        <f aca="true" t="shared" si="23" ref="G50:AC50">SUM(G37:G49)</f>
        <v>0</v>
      </c>
      <c r="H50" s="250">
        <f t="shared" si="23"/>
        <v>0</v>
      </c>
      <c r="I50" s="250">
        <f t="shared" si="23"/>
        <v>0</v>
      </c>
      <c r="J50" s="943"/>
      <c r="K50" s="858">
        <f t="shared" si="23"/>
        <v>0</v>
      </c>
      <c r="L50" s="865"/>
      <c r="M50" s="231">
        <f t="shared" si="23"/>
        <v>0</v>
      </c>
      <c r="N50" s="865"/>
      <c r="O50" s="231">
        <f t="shared" si="23"/>
        <v>0</v>
      </c>
      <c r="P50" s="865"/>
      <c r="Q50" s="231">
        <f t="shared" si="23"/>
        <v>0</v>
      </c>
      <c r="R50" s="865"/>
      <c r="S50" s="231">
        <f t="shared" si="23"/>
        <v>0</v>
      </c>
      <c r="T50" s="865"/>
      <c r="U50" s="231">
        <f t="shared" si="23"/>
        <v>0</v>
      </c>
      <c r="V50" s="865"/>
      <c r="W50" s="231">
        <f t="shared" si="23"/>
        <v>0</v>
      </c>
      <c r="X50" s="865"/>
      <c r="Y50" s="231">
        <f t="shared" si="23"/>
        <v>0</v>
      </c>
      <c r="Z50" s="865"/>
      <c r="AA50" s="231">
        <f t="shared" si="23"/>
        <v>0</v>
      </c>
      <c r="AB50" s="858"/>
      <c r="AC50" s="251">
        <f t="shared" si="23"/>
        <v>0</v>
      </c>
    </row>
  </sheetData>
  <mergeCells count="1">
    <mergeCell ref="B42:D42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 transitionEvaluation="1" transitionEntry="1"/>
  <dimension ref="A1:T53"/>
  <sheetViews>
    <sheetView showGridLines="0" showRowColHeaders="0" zoomScale="75" zoomScaleNormal="75" workbookViewId="0" topLeftCell="A1">
      <pane xSplit="6" ySplit="7" topLeftCell="G8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G17" sqref="G17"/>
    </sheetView>
  </sheetViews>
  <sheetFormatPr defaultColWidth="13.375" defaultRowHeight="13.5"/>
  <cols>
    <col min="1" max="1" width="3.125" style="412" customWidth="1"/>
    <col min="2" max="2" width="3.625" style="412" customWidth="1"/>
    <col min="3" max="3" width="7.625" style="412" customWidth="1"/>
    <col min="4" max="4" width="5.625" style="412" customWidth="1"/>
    <col min="5" max="5" width="3.625" style="412" customWidth="1"/>
    <col min="6" max="6" width="7.625" style="412" customWidth="1"/>
    <col min="7" max="19" width="12.875" style="412" customWidth="1"/>
    <col min="20" max="20" width="9.00390625" style="412" customWidth="1"/>
    <col min="21" max="16384" width="13.375" style="15" customWidth="1"/>
  </cols>
  <sheetData>
    <row r="1" spans="1:20" ht="1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</row>
    <row r="2" spans="1:20" s="908" customFormat="1" ht="19.5" customHeight="1">
      <c r="A2" s="907"/>
      <c r="B2" s="907"/>
      <c r="C2" s="907"/>
      <c r="D2" s="907"/>
      <c r="E2" s="907"/>
      <c r="F2" s="907"/>
      <c r="G2" s="907"/>
      <c r="H2" s="907"/>
      <c r="I2" s="907"/>
      <c r="J2" s="906" t="s">
        <v>183</v>
      </c>
      <c r="K2" s="907"/>
      <c r="L2" s="907"/>
      <c r="M2" s="907"/>
      <c r="N2" s="907"/>
      <c r="O2" s="907"/>
      <c r="P2" s="907"/>
      <c r="Q2" s="907"/>
      <c r="R2" s="907"/>
      <c r="S2" s="907"/>
      <c r="T2" s="907"/>
    </row>
    <row r="3" spans="1:20" ht="15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4" spans="1:20" ht="19.5" customHeight="1">
      <c r="A4" s="407"/>
      <c r="B4" s="385" t="s">
        <v>4</v>
      </c>
      <c r="C4" s="408"/>
      <c r="D4" s="408"/>
      <c r="E4" s="408"/>
      <c r="F4" s="408"/>
      <c r="G4" s="408"/>
      <c r="H4" s="408"/>
      <c r="I4" s="408"/>
      <c r="J4" s="408"/>
      <c r="K4" s="336"/>
      <c r="L4" s="408"/>
      <c r="M4" s="337"/>
      <c r="N4" s="408"/>
      <c r="O4" s="408"/>
      <c r="P4" s="408"/>
      <c r="Q4" s="408"/>
      <c r="R4" s="408"/>
      <c r="S4" s="408"/>
      <c r="T4" s="409"/>
    </row>
    <row r="5" spans="1:20" ht="18" customHeight="1" thickBot="1">
      <c r="A5" s="407"/>
      <c r="B5" s="338"/>
      <c r="C5" s="339"/>
      <c r="D5" s="339"/>
      <c r="E5" s="339"/>
      <c r="F5" s="338"/>
      <c r="G5" s="335" t="s">
        <v>141</v>
      </c>
      <c r="H5" s="1046">
        <f>IF(OR('属性'!E14="",'属性'!G14="",'属性'!I14=""),"",DATE('属性'!E14,'属性'!G14,'属性'!I14))</f>
      </c>
      <c r="I5" s="1046"/>
      <c r="J5" s="338"/>
      <c r="K5" s="369" t="s">
        <v>142</v>
      </c>
      <c r="L5" s="340">
        <f>IF('属性'!E6="","",'属性'!E6)</f>
      </c>
      <c r="M5" s="371" t="s">
        <v>144</v>
      </c>
      <c r="N5" s="370">
        <f>IF('属性'!E4="","",'属性'!E4)</f>
      </c>
      <c r="O5" s="338"/>
      <c r="P5" s="388"/>
      <c r="Q5" s="389" t="s">
        <v>143</v>
      </c>
      <c r="R5" s="1026">
        <f>IF('属性'!E5="","",'属性'!E5)</f>
      </c>
      <c r="S5" s="1026"/>
      <c r="T5" s="409"/>
    </row>
    <row r="6" spans="1:20" s="16" customFormat="1" ht="18" customHeight="1">
      <c r="A6" s="407"/>
      <c r="B6" s="445"/>
      <c r="C6" s="446" t="s">
        <v>5</v>
      </c>
      <c r="D6" s="446"/>
      <c r="E6" s="446"/>
      <c r="F6" s="447"/>
      <c r="G6" s="448"/>
      <c r="H6" s="449" t="s">
        <v>65</v>
      </c>
      <c r="I6" s="449"/>
      <c r="J6" s="450"/>
      <c r="K6" s="451"/>
      <c r="L6" s="451" t="s">
        <v>1</v>
      </c>
      <c r="M6" s="451"/>
      <c r="N6" s="451"/>
      <c r="O6" s="451"/>
      <c r="P6" s="451"/>
      <c r="Q6" s="451"/>
      <c r="R6" s="451"/>
      <c r="S6" s="452"/>
      <c r="T6" s="410"/>
    </row>
    <row r="7" spans="1:20" s="16" customFormat="1" ht="18" customHeight="1" thickBot="1">
      <c r="A7" s="407"/>
      <c r="B7" s="453"/>
      <c r="C7" s="454"/>
      <c r="D7" s="454"/>
      <c r="E7" s="454"/>
      <c r="F7" s="455"/>
      <c r="G7" s="456">
        <f>'長期内訳'!G7</f>
      </c>
      <c r="H7" s="456">
        <f>'長期内訳'!H7</f>
      </c>
      <c r="I7" s="457">
        <f>'長期内訳'!I7</f>
      </c>
      <c r="J7" s="458">
        <f>'長期内訳'!K7</f>
      </c>
      <c r="K7" s="456">
        <f>'長期内訳'!M7</f>
      </c>
      <c r="L7" s="456">
        <f>'長期内訳'!O7</f>
      </c>
      <c r="M7" s="456">
        <f>'長期内訳'!Q7</f>
      </c>
      <c r="N7" s="456">
        <f>'長期内訳'!S7</f>
      </c>
      <c r="O7" s="456">
        <f>'長期内訳'!U7</f>
      </c>
      <c r="P7" s="456">
        <f>'長期内訳'!W7</f>
      </c>
      <c r="Q7" s="456">
        <f>'長期内訳'!Y7</f>
      </c>
      <c r="R7" s="456">
        <f>'長期内訳'!AA7</f>
      </c>
      <c r="S7" s="459">
        <f>'長期内訳'!AC7</f>
      </c>
      <c r="T7" s="410"/>
    </row>
    <row r="8" spans="1:20" s="16" customFormat="1" ht="18" customHeight="1" hidden="1" thickBot="1">
      <c r="A8" s="407"/>
      <c r="B8" s="121"/>
      <c r="C8" s="122"/>
      <c r="D8" s="122"/>
      <c r="E8" s="122"/>
      <c r="F8" s="123"/>
      <c r="G8" s="124"/>
      <c r="H8" s="124"/>
      <c r="I8" s="125"/>
      <c r="J8" s="126">
        <v>1</v>
      </c>
      <c r="K8" s="127">
        <v>2</v>
      </c>
      <c r="L8" s="127">
        <v>3</v>
      </c>
      <c r="M8" s="127">
        <v>4</v>
      </c>
      <c r="N8" s="127">
        <v>5</v>
      </c>
      <c r="O8" s="127">
        <v>6</v>
      </c>
      <c r="P8" s="127">
        <v>7</v>
      </c>
      <c r="Q8" s="127">
        <v>8</v>
      </c>
      <c r="R8" s="127">
        <v>9</v>
      </c>
      <c r="S8" s="376">
        <v>10</v>
      </c>
      <c r="T8" s="410"/>
    </row>
    <row r="9" spans="1:20" ht="18" customHeight="1">
      <c r="A9" s="407"/>
      <c r="B9" s="19"/>
      <c r="C9" s="20" t="s">
        <v>6</v>
      </c>
      <c r="D9" s="75"/>
      <c r="E9" s="75"/>
      <c r="F9" s="21"/>
      <c r="G9" s="701">
        <f>IF('長期内訳'!G8="","",'長期内訳'!G8)</f>
      </c>
      <c r="H9" s="702">
        <f>IF('長期内訳'!H8="","",'長期内訳'!H8)</f>
      </c>
      <c r="I9" s="703">
        <f>IF('長期内訳'!I8="","",'長期内訳'!I8)</f>
      </c>
      <c r="J9" s="704">
        <f>IF('長期内訳'!J8="","",'長期内訳'!J8)</f>
      </c>
      <c r="K9" s="670">
        <f>IF('長期内訳'!L8="","",'長期内訳'!L8)</f>
      </c>
      <c r="L9" s="670">
        <f>IF('長期内訳'!N8="","",'長期内訳'!N8)</f>
      </c>
      <c r="M9" s="670">
        <f>IF('長期内訳'!P8="","",'長期内訳'!P8)</f>
      </c>
      <c r="N9" s="670">
        <f>IF('長期内訳'!R8="","",'長期内訳'!R8)</f>
      </c>
      <c r="O9" s="670">
        <f>IF('長期内訳'!T8="","",'長期内訳'!T8)</f>
      </c>
      <c r="P9" s="670">
        <f>IF('長期内訳'!V8="","",'長期内訳'!V8)</f>
      </c>
      <c r="Q9" s="670">
        <f>IF('長期内訳'!X8="","",'長期内訳'!X8)</f>
      </c>
      <c r="R9" s="670">
        <f>IF('長期内訳'!Z8="","",'長期内訳'!Z8)</f>
      </c>
      <c r="S9" s="669">
        <f>IF('長期内訳'!AB8="","",'長期内訳'!AB8)</f>
      </c>
      <c r="T9" s="410"/>
    </row>
    <row r="10" spans="1:20" ht="18" customHeight="1">
      <c r="A10" s="407"/>
      <c r="B10" s="19"/>
      <c r="C10" s="417" t="s">
        <v>7</v>
      </c>
      <c r="D10" s="75"/>
      <c r="E10" s="75"/>
      <c r="F10" s="21"/>
      <c r="G10" s="705" t="str">
        <f>'長期内訳'!G9</f>
        <v>-</v>
      </c>
      <c r="H10" s="706">
        <f>'長期内訳'!H9</f>
      </c>
      <c r="I10" s="707">
        <f>'長期内訳'!I9</f>
      </c>
      <c r="J10" s="708">
        <f>IF('長期内訳'!J9="","",'長期内訳'!J9)</f>
      </c>
      <c r="K10" s="706">
        <f>IF('長期内訳'!L9="","",'長期内訳'!L9)</f>
      </c>
      <c r="L10" s="706">
        <f>IF('長期内訳'!N9="","",'長期内訳'!N9)</f>
      </c>
      <c r="M10" s="706">
        <f>IF('長期内訳'!P9="","",'長期内訳'!P9)</f>
      </c>
      <c r="N10" s="706">
        <f>IF('長期内訳'!R9="","",'長期内訳'!R9)</f>
      </c>
      <c r="O10" s="706">
        <f>IF('長期内訳'!T9="","",'長期内訳'!T9)</f>
      </c>
      <c r="P10" s="706">
        <f>IF('長期内訳'!V9="","",'長期内訳'!V9)</f>
      </c>
      <c r="Q10" s="706">
        <f>IF('長期内訳'!X9="","",'長期内訳'!X9)</f>
      </c>
      <c r="R10" s="706">
        <f>IF('長期内訳'!Z9="","",'長期内訳'!Z9)</f>
      </c>
      <c r="S10" s="709">
        <f>IF('長期内訳'!AB9="","",'長期内訳'!AB9)</f>
      </c>
      <c r="T10" s="410"/>
    </row>
    <row r="11" spans="1:20" ht="18" customHeight="1">
      <c r="A11" s="407"/>
      <c r="B11" s="22" t="s">
        <v>8</v>
      </c>
      <c r="C11" s="23" t="s">
        <v>9</v>
      </c>
      <c r="D11" s="76"/>
      <c r="E11" s="76"/>
      <c r="F11" s="24"/>
      <c r="G11" s="710">
        <f>'長期内訳'!G10</f>
        <v>0</v>
      </c>
      <c r="H11" s="711">
        <f>'長期内訳'!H10</f>
        <v>0</v>
      </c>
      <c r="I11" s="712">
        <f>'長期内訳'!I10</f>
        <v>0</v>
      </c>
      <c r="J11" s="713">
        <f>'長期内訳'!J10</f>
        <v>0</v>
      </c>
      <c r="K11" s="712">
        <f>'長期内訳'!L10</f>
        <v>0</v>
      </c>
      <c r="L11" s="712">
        <f>'長期内訳'!N10</f>
        <v>0</v>
      </c>
      <c r="M11" s="712">
        <f>'長期内訳'!P10</f>
        <v>0</v>
      </c>
      <c r="N11" s="712">
        <f>'長期内訳'!R10</f>
        <v>0</v>
      </c>
      <c r="O11" s="712">
        <f>'長期内訳'!T10</f>
        <v>0</v>
      </c>
      <c r="P11" s="712">
        <f>'長期内訳'!V10</f>
        <v>0</v>
      </c>
      <c r="Q11" s="712">
        <f>'長期内訳'!X10</f>
        <v>0</v>
      </c>
      <c r="R11" s="712">
        <f>'長期内訳'!Z10</f>
        <v>0</v>
      </c>
      <c r="S11" s="714">
        <f>'長期内訳'!AB10</f>
        <v>0</v>
      </c>
      <c r="T11" s="410"/>
    </row>
    <row r="12" spans="1:20" ht="18" customHeight="1">
      <c r="A12" s="407"/>
      <c r="B12" s="19"/>
      <c r="C12" s="20" t="s">
        <v>10</v>
      </c>
      <c r="D12" s="75"/>
      <c r="E12" s="75"/>
      <c r="F12" s="21"/>
      <c r="G12" s="715">
        <f aca="true" t="shared" si="0" ref="G12:S12">G9-G11</f>
        <v>0</v>
      </c>
      <c r="H12" s="716">
        <f t="shared" si="0"/>
        <v>0</v>
      </c>
      <c r="I12" s="717">
        <f t="shared" si="0"/>
        <v>0</v>
      </c>
      <c r="J12" s="718">
        <f t="shared" si="0"/>
        <v>0</v>
      </c>
      <c r="K12" s="717">
        <f t="shared" si="0"/>
        <v>0</v>
      </c>
      <c r="L12" s="717">
        <f t="shared" si="0"/>
        <v>0</v>
      </c>
      <c r="M12" s="717">
        <f t="shared" si="0"/>
        <v>0</v>
      </c>
      <c r="N12" s="717">
        <f t="shared" si="0"/>
        <v>0</v>
      </c>
      <c r="O12" s="717">
        <f t="shared" si="0"/>
        <v>0</v>
      </c>
      <c r="P12" s="717">
        <f t="shared" si="0"/>
        <v>0</v>
      </c>
      <c r="Q12" s="717">
        <f t="shared" si="0"/>
        <v>0</v>
      </c>
      <c r="R12" s="717">
        <f t="shared" si="0"/>
        <v>0</v>
      </c>
      <c r="S12" s="719">
        <f t="shared" si="0"/>
        <v>0</v>
      </c>
      <c r="T12" s="410"/>
    </row>
    <row r="13" spans="1:20" ht="18" customHeight="1">
      <c r="A13" s="407"/>
      <c r="B13" s="19"/>
      <c r="C13" s="418" t="s">
        <v>11</v>
      </c>
      <c r="D13" s="76"/>
      <c r="E13" s="76"/>
      <c r="F13" s="24"/>
      <c r="G13" s="720" t="str">
        <f>'長期内訳'!G12</f>
        <v> </v>
      </c>
      <c r="H13" s="720" t="str">
        <f>'長期内訳'!H12</f>
        <v> </v>
      </c>
      <c r="I13" s="721" t="str">
        <f>'長期内訳'!I12</f>
        <v> </v>
      </c>
      <c r="J13" s="722" t="str">
        <f>'長期内訳'!K12</f>
        <v> </v>
      </c>
      <c r="K13" s="720" t="str">
        <f>'長期内訳'!M12</f>
        <v> </v>
      </c>
      <c r="L13" s="720" t="str">
        <f>'長期内訳'!O12</f>
        <v> </v>
      </c>
      <c r="M13" s="720" t="str">
        <f>'長期内訳'!Q12</f>
        <v> </v>
      </c>
      <c r="N13" s="720" t="str">
        <f>'長期内訳'!S12</f>
        <v> </v>
      </c>
      <c r="O13" s="720" t="str">
        <f>'長期内訳'!U12</f>
        <v> </v>
      </c>
      <c r="P13" s="720" t="str">
        <f>'長期内訳'!W12</f>
        <v> </v>
      </c>
      <c r="Q13" s="720" t="str">
        <f>'長期内訳'!Y12</f>
        <v> </v>
      </c>
      <c r="R13" s="720" t="str">
        <f>'長期内訳'!AA12</f>
        <v> </v>
      </c>
      <c r="S13" s="723" t="str">
        <f>'長期内訳'!AC12</f>
        <v> </v>
      </c>
      <c r="T13" s="410"/>
    </row>
    <row r="14" spans="1:20" ht="18" customHeight="1">
      <c r="A14" s="407"/>
      <c r="B14" s="19"/>
      <c r="C14" s="20" t="s">
        <v>12</v>
      </c>
      <c r="D14" s="75"/>
      <c r="E14" s="75"/>
      <c r="F14" s="21"/>
      <c r="G14" s="724">
        <f>'長期内訳'!G13</f>
        <v>0</v>
      </c>
      <c r="H14" s="668">
        <f>'長期内訳'!H13</f>
        <v>0</v>
      </c>
      <c r="I14" s="670">
        <f>'長期内訳'!I13</f>
        <v>0</v>
      </c>
      <c r="J14" s="704">
        <f>'長期内訳'!J13</f>
        <v>0</v>
      </c>
      <c r="K14" s="670">
        <f>'長期内訳'!L13</f>
        <v>0</v>
      </c>
      <c r="L14" s="670">
        <f>'長期内訳'!N13</f>
        <v>0</v>
      </c>
      <c r="M14" s="670">
        <f>'長期内訳'!P13</f>
        <v>0</v>
      </c>
      <c r="N14" s="670">
        <f>'長期内訳'!R13</f>
        <v>0</v>
      </c>
      <c r="O14" s="670">
        <f>'長期内訳'!T13</f>
        <v>0</v>
      </c>
      <c r="P14" s="670">
        <f>'長期内訳'!V13</f>
        <v>0</v>
      </c>
      <c r="Q14" s="670">
        <f>'長期内訳'!X13</f>
        <v>0</v>
      </c>
      <c r="R14" s="670">
        <f>'長期内訳'!Z13</f>
        <v>0</v>
      </c>
      <c r="S14" s="669">
        <f>'長期内訳'!AB13</f>
        <v>0</v>
      </c>
      <c r="T14" s="410"/>
    </row>
    <row r="15" spans="1:20" ht="18" customHeight="1">
      <c r="A15" s="407"/>
      <c r="B15" s="19"/>
      <c r="C15" s="418" t="s">
        <v>13</v>
      </c>
      <c r="D15" s="76"/>
      <c r="E15" s="76"/>
      <c r="F15" s="24"/>
      <c r="G15" s="720" t="str">
        <f>'長期内訳'!G14</f>
        <v> </v>
      </c>
      <c r="H15" s="720" t="str">
        <f>'長期内訳'!H14</f>
        <v> </v>
      </c>
      <c r="I15" s="721" t="str">
        <f>'長期内訳'!I14</f>
        <v> </v>
      </c>
      <c r="J15" s="722" t="str">
        <f>'長期内訳'!K14</f>
        <v> </v>
      </c>
      <c r="K15" s="720" t="str">
        <f>'長期内訳'!M14</f>
        <v> </v>
      </c>
      <c r="L15" s="720" t="str">
        <f>'長期内訳'!O14</f>
        <v> </v>
      </c>
      <c r="M15" s="720" t="str">
        <f>'長期内訳'!Q14</f>
        <v> </v>
      </c>
      <c r="N15" s="720" t="str">
        <f>'長期内訳'!S14</f>
        <v> </v>
      </c>
      <c r="O15" s="720" t="str">
        <f>'長期内訳'!U14</f>
        <v> </v>
      </c>
      <c r="P15" s="720" t="str">
        <f>'長期内訳'!W14</f>
        <v> </v>
      </c>
      <c r="Q15" s="720" t="str">
        <f>'長期内訳'!Y14</f>
        <v> </v>
      </c>
      <c r="R15" s="720" t="str">
        <f>'長期内訳'!AA14</f>
        <v> </v>
      </c>
      <c r="S15" s="723" t="str">
        <f>'長期内訳'!AC14</f>
        <v> </v>
      </c>
      <c r="T15" s="410"/>
    </row>
    <row r="16" spans="1:20" ht="18" customHeight="1">
      <c r="A16" s="407"/>
      <c r="B16" s="22" t="s">
        <v>14</v>
      </c>
      <c r="C16" s="20" t="s">
        <v>15</v>
      </c>
      <c r="D16" s="75"/>
      <c r="E16" s="75"/>
      <c r="F16" s="21"/>
      <c r="G16" s="724">
        <f aca="true" t="shared" si="1" ref="G16:S16">G12-G14</f>
        <v>0</v>
      </c>
      <c r="H16" s="668">
        <f t="shared" si="1"/>
        <v>0</v>
      </c>
      <c r="I16" s="670">
        <f t="shared" si="1"/>
        <v>0</v>
      </c>
      <c r="J16" s="704">
        <f t="shared" si="1"/>
        <v>0</v>
      </c>
      <c r="K16" s="670">
        <f t="shared" si="1"/>
        <v>0</v>
      </c>
      <c r="L16" s="670">
        <f t="shared" si="1"/>
        <v>0</v>
      </c>
      <c r="M16" s="670">
        <f t="shared" si="1"/>
        <v>0</v>
      </c>
      <c r="N16" s="670">
        <f t="shared" si="1"/>
        <v>0</v>
      </c>
      <c r="O16" s="670">
        <f t="shared" si="1"/>
        <v>0</v>
      </c>
      <c r="P16" s="670">
        <f t="shared" si="1"/>
        <v>0</v>
      </c>
      <c r="Q16" s="670">
        <f t="shared" si="1"/>
        <v>0</v>
      </c>
      <c r="R16" s="670">
        <f t="shared" si="1"/>
        <v>0</v>
      </c>
      <c r="S16" s="669">
        <f t="shared" si="1"/>
        <v>0</v>
      </c>
      <c r="T16" s="410"/>
    </row>
    <row r="17" spans="1:20" ht="18" customHeight="1">
      <c r="A17" s="407"/>
      <c r="B17" s="19"/>
      <c r="C17" s="20" t="s">
        <v>16</v>
      </c>
      <c r="D17" s="75"/>
      <c r="E17" s="75"/>
      <c r="F17" s="21"/>
      <c r="G17" s="689"/>
      <c r="H17" s="593"/>
      <c r="I17" s="512"/>
      <c r="J17" s="725"/>
      <c r="K17" s="512"/>
      <c r="L17" s="512"/>
      <c r="M17" s="512"/>
      <c r="N17" s="512"/>
      <c r="O17" s="512"/>
      <c r="P17" s="512"/>
      <c r="Q17" s="512"/>
      <c r="R17" s="512"/>
      <c r="S17" s="690"/>
      <c r="T17" s="410"/>
    </row>
    <row r="18" spans="1:20" ht="18" customHeight="1">
      <c r="A18" s="407"/>
      <c r="B18" s="19"/>
      <c r="C18" s="20" t="s">
        <v>17</v>
      </c>
      <c r="D18" s="75"/>
      <c r="E18" s="75"/>
      <c r="F18" s="21"/>
      <c r="G18" s="689"/>
      <c r="H18" s="593"/>
      <c r="I18" s="512"/>
      <c r="J18" s="725"/>
      <c r="K18" s="512"/>
      <c r="L18" s="512"/>
      <c r="M18" s="512"/>
      <c r="N18" s="512"/>
      <c r="O18" s="512"/>
      <c r="P18" s="512"/>
      <c r="Q18" s="512"/>
      <c r="R18" s="512"/>
      <c r="S18" s="690"/>
      <c r="T18" s="410"/>
    </row>
    <row r="19" spans="1:20" ht="18" customHeight="1">
      <c r="A19" s="407"/>
      <c r="B19" s="25"/>
      <c r="C19" s="26" t="s">
        <v>66</v>
      </c>
      <c r="D19" s="77"/>
      <c r="E19" s="77"/>
      <c r="F19" s="27"/>
      <c r="G19" s="726" t="s">
        <v>67</v>
      </c>
      <c r="H19" s="727" t="s">
        <v>68</v>
      </c>
      <c r="I19" s="728" t="s">
        <v>68</v>
      </c>
      <c r="J19" s="729">
        <f>'資金計画'!K22</f>
        <v>0</v>
      </c>
      <c r="K19" s="730">
        <f>'資金計画'!L22</f>
        <v>0</v>
      </c>
      <c r="L19" s="730">
        <f>'資金計画'!M22</f>
        <v>0</v>
      </c>
      <c r="M19" s="730">
        <f>'資金計画'!N22</f>
        <v>0</v>
      </c>
      <c r="N19" s="730">
        <f>'資金計画'!O22</f>
        <v>0</v>
      </c>
      <c r="O19" s="730">
        <f>'資金計画'!P22</f>
        <v>0</v>
      </c>
      <c r="P19" s="730">
        <f>'資金計画'!Q22</f>
        <v>0</v>
      </c>
      <c r="Q19" s="730">
        <f>'資金計画'!R22</f>
        <v>0</v>
      </c>
      <c r="R19" s="730">
        <f>'資金計画'!S22</f>
        <v>0</v>
      </c>
      <c r="S19" s="731">
        <f>'資金計画'!T22</f>
        <v>0</v>
      </c>
      <c r="T19" s="410"/>
    </row>
    <row r="20" spans="1:20" ht="18" customHeight="1">
      <c r="A20" s="407"/>
      <c r="B20" s="19"/>
      <c r="C20" s="28" t="s">
        <v>69</v>
      </c>
      <c r="D20" s="78"/>
      <c r="E20" s="78"/>
      <c r="F20" s="29"/>
      <c r="G20" s="732"/>
      <c r="H20" s="733"/>
      <c r="I20" s="734"/>
      <c r="J20" s="735">
        <f>'資金計画'!K80</f>
        <v>0</v>
      </c>
      <c r="K20" s="736">
        <f>'資金計画'!L80</f>
        <v>0</v>
      </c>
      <c r="L20" s="736">
        <f>'資金計画'!M80</f>
        <v>0</v>
      </c>
      <c r="M20" s="736">
        <f>'資金計画'!N80</f>
        <v>0</v>
      </c>
      <c r="N20" s="736">
        <f>'資金計画'!O80</f>
        <v>0</v>
      </c>
      <c r="O20" s="736">
        <f>'資金計画'!P80</f>
        <v>0</v>
      </c>
      <c r="P20" s="736">
        <f>'資金計画'!Q80</f>
        <v>0</v>
      </c>
      <c r="Q20" s="736">
        <f>'資金計画'!R80</f>
        <v>0</v>
      </c>
      <c r="R20" s="736">
        <f>'資金計画'!S80</f>
        <v>0</v>
      </c>
      <c r="S20" s="737">
        <f>'資金計画'!T80</f>
        <v>0</v>
      </c>
      <c r="T20" s="410"/>
    </row>
    <row r="21" spans="1:20" ht="18" customHeight="1" thickBot="1">
      <c r="A21" s="407"/>
      <c r="B21" s="30"/>
      <c r="C21" s="31" t="s">
        <v>18</v>
      </c>
      <c r="D21" s="31"/>
      <c r="E21" s="31"/>
      <c r="F21" s="32"/>
      <c r="G21" s="696">
        <f aca="true" t="shared" si="2" ref="G21:S21">G16+G17-G18</f>
        <v>0</v>
      </c>
      <c r="H21" s="738">
        <f t="shared" si="2"/>
        <v>0</v>
      </c>
      <c r="I21" s="699">
        <f t="shared" si="2"/>
        <v>0</v>
      </c>
      <c r="J21" s="739">
        <f t="shared" si="2"/>
        <v>0</v>
      </c>
      <c r="K21" s="699">
        <f t="shared" si="2"/>
        <v>0</v>
      </c>
      <c r="L21" s="699">
        <f t="shared" si="2"/>
        <v>0</v>
      </c>
      <c r="M21" s="699">
        <f t="shared" si="2"/>
        <v>0</v>
      </c>
      <c r="N21" s="699">
        <f t="shared" si="2"/>
        <v>0</v>
      </c>
      <c r="O21" s="699">
        <f t="shared" si="2"/>
        <v>0</v>
      </c>
      <c r="P21" s="699">
        <f t="shared" si="2"/>
        <v>0</v>
      </c>
      <c r="Q21" s="699">
        <f t="shared" si="2"/>
        <v>0</v>
      </c>
      <c r="R21" s="699">
        <f t="shared" si="2"/>
        <v>0</v>
      </c>
      <c r="S21" s="700">
        <f t="shared" si="2"/>
        <v>0</v>
      </c>
      <c r="T21" s="410"/>
    </row>
    <row r="22" spans="1:20" ht="18" customHeight="1">
      <c r="A22" s="407"/>
      <c r="B22" s="22" t="s">
        <v>19</v>
      </c>
      <c r="C22" s="20" t="s">
        <v>186</v>
      </c>
      <c r="D22" s="75"/>
      <c r="E22" s="75"/>
      <c r="F22" s="21"/>
      <c r="G22" s="726" t="s">
        <v>70</v>
      </c>
      <c r="H22" s="727" t="s">
        <v>71</v>
      </c>
      <c r="I22" s="728" t="s">
        <v>71</v>
      </c>
      <c r="J22" s="740">
        <f>'長期内訳'!K24+'長期内訳'!K47</f>
        <v>0</v>
      </c>
      <c r="K22" s="741">
        <f>'長期内訳'!M24</f>
        <v>0</v>
      </c>
      <c r="L22" s="741">
        <f>'長期内訳'!O24</f>
        <v>0</v>
      </c>
      <c r="M22" s="741">
        <f>'長期内訳'!Q24</f>
        <v>0</v>
      </c>
      <c r="N22" s="741">
        <f>'長期内訳'!S24</f>
        <v>0</v>
      </c>
      <c r="O22" s="741">
        <f>'長期内訳'!U24</f>
        <v>0</v>
      </c>
      <c r="P22" s="741">
        <f>'長期内訳'!W24</f>
        <v>0</v>
      </c>
      <c r="Q22" s="741">
        <f>'長期内訳'!Y24</f>
        <v>0</v>
      </c>
      <c r="R22" s="741">
        <f>'長期内訳'!AA24</f>
        <v>0</v>
      </c>
      <c r="S22" s="742">
        <f>'長期内訳'!AC24</f>
        <v>0</v>
      </c>
      <c r="T22" s="410"/>
    </row>
    <row r="23" spans="1:20" ht="18" customHeight="1">
      <c r="A23" s="407"/>
      <c r="B23" s="4"/>
      <c r="C23" s="20" t="s">
        <v>187</v>
      </c>
      <c r="D23" s="75"/>
      <c r="E23" s="75"/>
      <c r="F23" s="21"/>
      <c r="G23" s="743">
        <f>'長期内訳'!G25+'長期内訳'!G48</f>
        <v>0</v>
      </c>
      <c r="H23" s="744">
        <f>'長期内訳'!H25+'長期内訳'!H48</f>
        <v>0</v>
      </c>
      <c r="I23" s="745">
        <f>'長期内訳'!I25+'長期内訳'!I48</f>
        <v>0</v>
      </c>
      <c r="J23" s="704">
        <f>'長期内訳'!K25+'長期内訳'!K48</f>
        <v>0</v>
      </c>
      <c r="K23" s="670">
        <f>'長期内訳'!M25+'長期内訳'!M48</f>
        <v>0</v>
      </c>
      <c r="L23" s="668">
        <f>'長期内訳'!O25+'長期内訳'!O48</f>
        <v>0</v>
      </c>
      <c r="M23" s="668">
        <f>'長期内訳'!Q25+'長期内訳'!Q48</f>
        <v>0</v>
      </c>
      <c r="N23" s="668">
        <f>'長期内訳'!S25+'長期内訳'!S48</f>
        <v>0</v>
      </c>
      <c r="O23" s="668">
        <f>'長期内訳'!U25+'長期内訳'!U48</f>
        <v>0</v>
      </c>
      <c r="P23" s="668">
        <f>'長期内訳'!W25+'長期内訳'!W48</f>
        <v>0</v>
      </c>
      <c r="Q23" s="668">
        <f>'長期内訳'!Y25+'長期内訳'!Y48</f>
        <v>0</v>
      </c>
      <c r="R23" s="668">
        <f>'長期内訳'!AA25+'長期内訳'!AA48</f>
        <v>0</v>
      </c>
      <c r="S23" s="669">
        <f>'長期内訳'!AC25+'長期内訳'!AC48</f>
        <v>0</v>
      </c>
      <c r="T23" s="410"/>
    </row>
    <row r="24" spans="1:20" ht="18" customHeight="1">
      <c r="A24" s="407"/>
      <c r="B24" s="19"/>
      <c r="C24" s="20" t="s">
        <v>188</v>
      </c>
      <c r="D24" s="75"/>
      <c r="E24" s="75"/>
      <c r="F24" s="21"/>
      <c r="G24" s="689"/>
      <c r="H24" s="593"/>
      <c r="I24" s="512"/>
      <c r="J24" s="725"/>
      <c r="K24" s="512"/>
      <c r="L24" s="512"/>
      <c r="M24" s="512"/>
      <c r="N24" s="512"/>
      <c r="O24" s="512"/>
      <c r="P24" s="512"/>
      <c r="Q24" s="512"/>
      <c r="R24" s="512"/>
      <c r="S24" s="690"/>
      <c r="T24" s="410"/>
    </row>
    <row r="25" spans="1:20" ht="18" customHeight="1" thickBot="1">
      <c r="A25" s="407"/>
      <c r="B25" s="22" t="s">
        <v>20</v>
      </c>
      <c r="C25" s="26" t="s">
        <v>189</v>
      </c>
      <c r="D25" s="77"/>
      <c r="E25" s="77"/>
      <c r="F25" s="33"/>
      <c r="G25" s="746"/>
      <c r="H25" s="747"/>
      <c r="I25" s="517"/>
      <c r="J25" s="748"/>
      <c r="K25" s="517"/>
      <c r="L25" s="517"/>
      <c r="M25" s="517"/>
      <c r="N25" s="517"/>
      <c r="O25" s="517"/>
      <c r="P25" s="517"/>
      <c r="Q25" s="517"/>
      <c r="R25" s="517"/>
      <c r="S25" s="749"/>
      <c r="T25" s="410"/>
    </row>
    <row r="26" spans="1:20" ht="18" customHeight="1" thickBot="1">
      <c r="A26" s="407"/>
      <c r="B26" s="492" t="s">
        <v>21</v>
      </c>
      <c r="C26" s="493"/>
      <c r="D26" s="493"/>
      <c r="E26" s="493"/>
      <c r="F26" s="494"/>
      <c r="G26" s="750">
        <f>G21+G23-G24-G25</f>
        <v>0</v>
      </c>
      <c r="H26" s="751">
        <f>H21+H23-H24-H25</f>
        <v>0</v>
      </c>
      <c r="I26" s="752">
        <f>I21+I23-I24-I25</f>
        <v>0</v>
      </c>
      <c r="J26" s="753">
        <f aca="true" t="shared" si="3" ref="J26:S26">J21++J22+J23-J24-J25</f>
        <v>0</v>
      </c>
      <c r="K26" s="752">
        <f t="shared" si="3"/>
        <v>0</v>
      </c>
      <c r="L26" s="752">
        <f t="shared" si="3"/>
        <v>0</v>
      </c>
      <c r="M26" s="752">
        <f t="shared" si="3"/>
        <v>0</v>
      </c>
      <c r="N26" s="752">
        <f t="shared" si="3"/>
        <v>0</v>
      </c>
      <c r="O26" s="752">
        <f t="shared" si="3"/>
        <v>0</v>
      </c>
      <c r="P26" s="752">
        <f t="shared" si="3"/>
        <v>0</v>
      </c>
      <c r="Q26" s="752">
        <f t="shared" si="3"/>
        <v>0</v>
      </c>
      <c r="R26" s="752">
        <f t="shared" si="3"/>
        <v>0</v>
      </c>
      <c r="S26" s="754">
        <f t="shared" si="3"/>
        <v>0</v>
      </c>
      <c r="T26" s="410"/>
    </row>
    <row r="27" spans="1:20" ht="18" customHeight="1">
      <c r="A27" s="407"/>
      <c r="B27" s="22" t="s">
        <v>22</v>
      </c>
      <c r="C27" s="20" t="s">
        <v>23</v>
      </c>
      <c r="D27" s="75"/>
      <c r="E27" s="75"/>
      <c r="F27" s="21"/>
      <c r="G27" s="726" t="s">
        <v>70</v>
      </c>
      <c r="H27" s="727" t="s">
        <v>71</v>
      </c>
      <c r="I27" s="728" t="s">
        <v>71</v>
      </c>
      <c r="J27" s="704">
        <f>'資金計画'!K16</f>
        <v>0</v>
      </c>
      <c r="K27" s="670">
        <f>'資金計画'!L16</f>
        <v>0</v>
      </c>
      <c r="L27" s="670">
        <f>'資金計画'!M16</f>
        <v>0</v>
      </c>
      <c r="M27" s="670">
        <f>'資金計画'!N16</f>
        <v>0</v>
      </c>
      <c r="N27" s="670">
        <f>'資金計画'!O16</f>
        <v>0</v>
      </c>
      <c r="O27" s="670">
        <f>'資金計画'!P16</f>
        <v>0</v>
      </c>
      <c r="P27" s="670">
        <f>'資金計画'!Q16</f>
        <v>0</v>
      </c>
      <c r="Q27" s="670">
        <f>'資金計画'!R16</f>
        <v>0</v>
      </c>
      <c r="R27" s="670">
        <f>'資金計画'!S16</f>
        <v>0</v>
      </c>
      <c r="S27" s="669">
        <f>'資金計画'!T16</f>
        <v>0</v>
      </c>
      <c r="T27" s="410"/>
    </row>
    <row r="28" spans="1:20" ht="18" customHeight="1">
      <c r="A28" s="407"/>
      <c r="B28" s="22" t="s">
        <v>24</v>
      </c>
      <c r="C28" s="23" t="s">
        <v>25</v>
      </c>
      <c r="D28" s="76"/>
      <c r="E28" s="76"/>
      <c r="F28" s="24"/>
      <c r="G28" s="755"/>
      <c r="H28" s="733"/>
      <c r="I28" s="756"/>
      <c r="J28" s="713">
        <f>'資金計画'!K58</f>
        <v>0</v>
      </c>
      <c r="K28" s="712">
        <f>'資金計画'!L58</f>
        <v>0</v>
      </c>
      <c r="L28" s="712">
        <f>'資金計画'!M58</f>
        <v>0</v>
      </c>
      <c r="M28" s="712">
        <f>'資金計画'!N58</f>
        <v>0</v>
      </c>
      <c r="N28" s="712">
        <f>'資金計画'!O58</f>
        <v>0</v>
      </c>
      <c r="O28" s="712">
        <f>'資金計画'!P58</f>
        <v>0</v>
      </c>
      <c r="P28" s="712">
        <f>'資金計画'!Q58</f>
        <v>0</v>
      </c>
      <c r="Q28" s="712">
        <f>'資金計画'!R58</f>
        <v>0</v>
      </c>
      <c r="R28" s="712">
        <f>'資金計画'!S58</f>
        <v>0</v>
      </c>
      <c r="S28" s="714">
        <f>'資金計画'!T58</f>
        <v>0</v>
      </c>
      <c r="T28" s="410"/>
    </row>
    <row r="29" spans="1:20" ht="18" customHeight="1" thickBot="1">
      <c r="A29" s="407"/>
      <c r="B29" s="30"/>
      <c r="C29" s="31" t="s">
        <v>26</v>
      </c>
      <c r="D29" s="31"/>
      <c r="E29" s="31"/>
      <c r="F29" s="32"/>
      <c r="G29" s="696">
        <f>G27+G28</f>
        <v>0</v>
      </c>
      <c r="H29" s="738">
        <f aca="true" t="shared" si="4" ref="H29:S29">H27+H28</f>
        <v>0</v>
      </c>
      <c r="I29" s="699">
        <f t="shared" si="4"/>
        <v>0</v>
      </c>
      <c r="J29" s="739">
        <f t="shared" si="4"/>
        <v>0</v>
      </c>
      <c r="K29" s="699">
        <f t="shared" si="4"/>
        <v>0</v>
      </c>
      <c r="L29" s="699">
        <f t="shared" si="4"/>
        <v>0</v>
      </c>
      <c r="M29" s="699">
        <f t="shared" si="4"/>
        <v>0</v>
      </c>
      <c r="N29" s="699">
        <f t="shared" si="4"/>
        <v>0</v>
      </c>
      <c r="O29" s="699">
        <f t="shared" si="4"/>
        <v>0</v>
      </c>
      <c r="P29" s="699">
        <f t="shared" si="4"/>
        <v>0</v>
      </c>
      <c r="Q29" s="699">
        <f t="shared" si="4"/>
        <v>0</v>
      </c>
      <c r="R29" s="699">
        <f t="shared" si="4"/>
        <v>0</v>
      </c>
      <c r="S29" s="700">
        <f t="shared" si="4"/>
        <v>0</v>
      </c>
      <c r="T29" s="410"/>
    </row>
    <row r="30" spans="1:20" ht="18" customHeight="1" thickBot="1">
      <c r="A30" s="407"/>
      <c r="B30" s="495"/>
      <c r="C30" s="496" t="s">
        <v>27</v>
      </c>
      <c r="D30" s="496"/>
      <c r="E30" s="496"/>
      <c r="F30" s="497"/>
      <c r="G30" s="757">
        <f>G26-G29</f>
        <v>0</v>
      </c>
      <c r="H30" s="758">
        <f aca="true" t="shared" si="5" ref="H30:S30">H26-H29</f>
        <v>0</v>
      </c>
      <c r="I30" s="759">
        <f t="shared" si="5"/>
        <v>0</v>
      </c>
      <c r="J30" s="760">
        <f t="shared" si="5"/>
        <v>0</v>
      </c>
      <c r="K30" s="759">
        <f t="shared" si="5"/>
        <v>0</v>
      </c>
      <c r="L30" s="759">
        <f t="shared" si="5"/>
        <v>0</v>
      </c>
      <c r="M30" s="759">
        <f t="shared" si="5"/>
        <v>0</v>
      </c>
      <c r="N30" s="759">
        <f t="shared" si="5"/>
        <v>0</v>
      </c>
      <c r="O30" s="759">
        <f t="shared" si="5"/>
        <v>0</v>
      </c>
      <c r="P30" s="759">
        <f t="shared" si="5"/>
        <v>0</v>
      </c>
      <c r="Q30" s="759">
        <f t="shared" si="5"/>
        <v>0</v>
      </c>
      <c r="R30" s="759">
        <f t="shared" si="5"/>
        <v>0</v>
      </c>
      <c r="S30" s="761">
        <f t="shared" si="5"/>
        <v>0</v>
      </c>
      <c r="T30" s="410"/>
    </row>
    <row r="31" spans="1:20" ht="18" customHeight="1" thickBot="1">
      <c r="A31" s="407"/>
      <c r="B31" s="346"/>
      <c r="C31" s="346"/>
      <c r="D31" s="346"/>
      <c r="E31" s="346"/>
      <c r="F31" s="347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409"/>
    </row>
    <row r="32" spans="1:20" ht="18" customHeight="1">
      <c r="A32" s="407"/>
      <c r="B32" s="34" t="s">
        <v>28</v>
      </c>
      <c r="C32" s="17" t="s">
        <v>29</v>
      </c>
      <c r="D32" s="74"/>
      <c r="E32" s="74"/>
      <c r="F32" s="18"/>
      <c r="G32" s="688"/>
      <c r="H32" s="508"/>
      <c r="I32" s="510"/>
      <c r="J32" s="508"/>
      <c r="K32" s="509"/>
      <c r="L32" s="509"/>
      <c r="M32" s="509"/>
      <c r="N32" s="509"/>
      <c r="O32" s="509"/>
      <c r="P32" s="509"/>
      <c r="Q32" s="509"/>
      <c r="R32" s="509"/>
      <c r="S32" s="585"/>
      <c r="T32" s="410"/>
    </row>
    <row r="33" spans="1:20" ht="18" customHeight="1">
      <c r="A33" s="407"/>
      <c r="B33" s="22" t="s">
        <v>30</v>
      </c>
      <c r="C33" s="20" t="s">
        <v>31</v>
      </c>
      <c r="D33" s="75"/>
      <c r="E33" s="75"/>
      <c r="F33" s="21"/>
      <c r="G33" s="689"/>
      <c r="H33" s="511"/>
      <c r="I33" s="513"/>
      <c r="J33" s="511"/>
      <c r="K33" s="512"/>
      <c r="L33" s="512"/>
      <c r="M33" s="512"/>
      <c r="N33" s="512"/>
      <c r="O33" s="512"/>
      <c r="P33" s="512"/>
      <c r="Q33" s="512"/>
      <c r="R33" s="512"/>
      <c r="S33" s="690"/>
      <c r="T33" s="410"/>
    </row>
    <row r="34" spans="1:20" ht="18" customHeight="1">
      <c r="A34" s="407"/>
      <c r="B34" s="22" t="s">
        <v>32</v>
      </c>
      <c r="C34" s="20" t="s">
        <v>33</v>
      </c>
      <c r="D34" s="75"/>
      <c r="E34" s="75"/>
      <c r="F34" s="21"/>
      <c r="G34" s="689"/>
      <c r="H34" s="511"/>
      <c r="I34" s="513"/>
      <c r="J34" s="511"/>
      <c r="K34" s="512"/>
      <c r="L34" s="512"/>
      <c r="M34" s="512"/>
      <c r="N34" s="512"/>
      <c r="O34" s="512"/>
      <c r="P34" s="512"/>
      <c r="Q34" s="512"/>
      <c r="R34" s="512"/>
      <c r="S34" s="690"/>
      <c r="T34" s="410"/>
    </row>
    <row r="35" spans="1:20" ht="18" customHeight="1">
      <c r="A35" s="407"/>
      <c r="B35" s="22" t="s">
        <v>19</v>
      </c>
      <c r="C35" s="20" t="s">
        <v>34</v>
      </c>
      <c r="D35" s="75"/>
      <c r="E35" s="75"/>
      <c r="F35" s="21"/>
      <c r="G35" s="689"/>
      <c r="H35" s="511"/>
      <c r="I35" s="513"/>
      <c r="J35" s="511"/>
      <c r="K35" s="512"/>
      <c r="L35" s="512"/>
      <c r="M35" s="512"/>
      <c r="N35" s="512"/>
      <c r="O35" s="512"/>
      <c r="P35" s="512"/>
      <c r="Q35" s="512"/>
      <c r="R35" s="512"/>
      <c r="S35" s="690"/>
      <c r="T35" s="410"/>
    </row>
    <row r="36" spans="1:20" ht="18" customHeight="1">
      <c r="A36" s="407"/>
      <c r="B36" s="22" t="s">
        <v>35</v>
      </c>
      <c r="C36" s="23" t="s">
        <v>36</v>
      </c>
      <c r="D36" s="76"/>
      <c r="E36" s="76"/>
      <c r="F36" s="24"/>
      <c r="G36" s="691"/>
      <c r="H36" s="692"/>
      <c r="I36" s="693"/>
      <c r="J36" s="692"/>
      <c r="K36" s="694"/>
      <c r="L36" s="694"/>
      <c r="M36" s="694"/>
      <c r="N36" s="694"/>
      <c r="O36" s="694"/>
      <c r="P36" s="694"/>
      <c r="Q36" s="694"/>
      <c r="R36" s="694"/>
      <c r="S36" s="695"/>
      <c r="T36" s="410"/>
    </row>
    <row r="37" spans="1:20" ht="18" customHeight="1" thickBot="1">
      <c r="A37" s="407"/>
      <c r="B37" s="30"/>
      <c r="C37" s="31" t="s">
        <v>26</v>
      </c>
      <c r="D37" s="31"/>
      <c r="E37" s="31"/>
      <c r="F37" s="32"/>
      <c r="G37" s="696">
        <f>SUM(G32:G36)</f>
        <v>0</v>
      </c>
      <c r="H37" s="697">
        <f>SUM(H32:H36)</f>
        <v>0</v>
      </c>
      <c r="I37" s="698">
        <f>SUM(I32:I36)</f>
        <v>0</v>
      </c>
      <c r="J37" s="697">
        <f aca="true" t="shared" si="6" ref="J37:S37">SUM(J32:J36)</f>
        <v>0</v>
      </c>
      <c r="K37" s="699">
        <f t="shared" si="6"/>
        <v>0</v>
      </c>
      <c r="L37" s="699">
        <f t="shared" si="6"/>
        <v>0</v>
      </c>
      <c r="M37" s="699">
        <f t="shared" si="6"/>
        <v>0</v>
      </c>
      <c r="N37" s="699">
        <f t="shared" si="6"/>
        <v>0</v>
      </c>
      <c r="O37" s="699">
        <f t="shared" si="6"/>
        <v>0</v>
      </c>
      <c r="P37" s="699">
        <f t="shared" si="6"/>
        <v>0</v>
      </c>
      <c r="Q37" s="699">
        <f t="shared" si="6"/>
        <v>0</v>
      </c>
      <c r="R37" s="699">
        <f t="shared" si="6"/>
        <v>0</v>
      </c>
      <c r="S37" s="700">
        <f t="shared" si="6"/>
        <v>0</v>
      </c>
      <c r="T37" s="410"/>
    </row>
    <row r="38" spans="1:20" s="104" customFormat="1" ht="18" customHeight="1" thickBot="1">
      <c r="A38" s="407"/>
      <c r="B38" s="342"/>
      <c r="C38" s="343"/>
      <c r="D38" s="343"/>
      <c r="E38" s="343"/>
      <c r="F38" s="344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411"/>
    </row>
    <row r="39" spans="1:20" ht="18" customHeight="1">
      <c r="A39" s="407"/>
      <c r="B39" s="484"/>
      <c r="C39" s="491"/>
      <c r="D39" s="507" t="s">
        <v>214</v>
      </c>
      <c r="E39" s="464"/>
      <c r="F39" s="464"/>
      <c r="G39" s="654" t="s">
        <v>72</v>
      </c>
      <c r="H39" s="655" t="s">
        <v>138</v>
      </c>
      <c r="I39" s="656" t="s">
        <v>139</v>
      </c>
      <c r="J39" s="657">
        <f>J7</f>
      </c>
      <c r="K39" s="658">
        <f aca="true" t="shared" si="7" ref="K39:S39">K7</f>
      </c>
      <c r="L39" s="658">
        <f t="shared" si="7"/>
      </c>
      <c r="M39" s="658">
        <f t="shared" si="7"/>
      </c>
      <c r="N39" s="658">
        <f t="shared" si="7"/>
      </c>
      <c r="O39" s="658">
        <f t="shared" si="7"/>
      </c>
      <c r="P39" s="658">
        <f t="shared" si="7"/>
      </c>
      <c r="Q39" s="658">
        <f t="shared" si="7"/>
      </c>
      <c r="R39" s="658">
        <f t="shared" si="7"/>
      </c>
      <c r="S39" s="659">
        <f t="shared" si="7"/>
      </c>
      <c r="T39" s="411"/>
    </row>
    <row r="40" spans="1:20" ht="18" customHeight="1">
      <c r="A40" s="407"/>
      <c r="B40" s="22"/>
      <c r="C40" s="306" t="s">
        <v>202</v>
      </c>
      <c r="D40" s="506"/>
      <c r="E40" s="506"/>
      <c r="F40" s="307"/>
      <c r="G40" s="660">
        <f>IF('資金計画'!F11="","",'資金計画'!F11)</f>
      </c>
      <c r="H40" s="661">
        <f>IF('資金計画'!G11="","",'資金計画'!G11)</f>
      </c>
      <c r="I40" s="680">
        <f>IF('資金計画'!H11="","",'資金計画'!H11)</f>
      </c>
      <c r="J40" s="681">
        <f>'資金計画'!K17</f>
        <v>0</v>
      </c>
      <c r="K40" s="682">
        <f>'資金計画'!L17</f>
        <v>0</v>
      </c>
      <c r="L40" s="682">
        <f>'資金計画'!M17</f>
        <v>0</v>
      </c>
      <c r="M40" s="682">
        <f>'資金計画'!N17</f>
        <v>0</v>
      </c>
      <c r="N40" s="682">
        <f>'資金計画'!O17</f>
        <v>0</v>
      </c>
      <c r="O40" s="682">
        <f>'資金計画'!P17</f>
        <v>0</v>
      </c>
      <c r="P40" s="682">
        <f>'資金計画'!Q17</f>
        <v>0</v>
      </c>
      <c r="Q40" s="682">
        <f>'資金計画'!R17</f>
        <v>0</v>
      </c>
      <c r="R40" s="682">
        <f>'資金計画'!S17</f>
        <v>0</v>
      </c>
      <c r="S40" s="683">
        <f>'資金計画'!T17</f>
        <v>0</v>
      </c>
      <c r="T40" s="411"/>
    </row>
    <row r="41" spans="1:20" ht="18" customHeight="1">
      <c r="A41" s="407"/>
      <c r="B41" s="22"/>
      <c r="C41" s="308" t="s">
        <v>203</v>
      </c>
      <c r="D41" s="79"/>
      <c r="E41" s="309"/>
      <c r="F41" s="309"/>
      <c r="G41" s="662">
        <f>IF('資金計画'!F12="","",'資金計画'!F12)</f>
      </c>
      <c r="H41" s="663">
        <f>IF('資金計画'!G12="","",'資金計画'!G12)</f>
      </c>
      <c r="I41" s="684">
        <f>IF('資金計画'!H12="","",'資金計画'!H12)</f>
      </c>
      <c r="J41" s="685">
        <f>'資金計画'!K18</f>
        <v>0</v>
      </c>
      <c r="K41" s="686">
        <f>'資金計画'!L18</f>
        <v>0</v>
      </c>
      <c r="L41" s="686">
        <f>'資金計画'!M18</f>
        <v>0</v>
      </c>
      <c r="M41" s="686">
        <f>'資金計画'!N18</f>
        <v>0</v>
      </c>
      <c r="N41" s="686">
        <f>'資金計画'!O18</f>
        <v>0</v>
      </c>
      <c r="O41" s="686">
        <f>'資金計画'!P18</f>
        <v>0</v>
      </c>
      <c r="P41" s="686">
        <f>'資金計画'!Q18</f>
        <v>0</v>
      </c>
      <c r="Q41" s="686">
        <f>'資金計画'!R18</f>
        <v>0</v>
      </c>
      <c r="R41" s="686">
        <f>'資金計画'!S18</f>
        <v>0</v>
      </c>
      <c r="S41" s="687">
        <f>'資金計画'!T18</f>
        <v>0</v>
      </c>
      <c r="T41" s="411"/>
    </row>
    <row r="42" spans="1:20" ht="18" customHeight="1">
      <c r="A42" s="407"/>
      <c r="B42" s="118" t="s">
        <v>37</v>
      </c>
      <c r="C42" s="20" t="s">
        <v>204</v>
      </c>
      <c r="D42" s="75">
        <f>IF('資金計画'!D37="","",'資金計画'!D37)</f>
      </c>
      <c r="E42" s="333"/>
      <c r="F42" s="333"/>
      <c r="G42" s="664">
        <f>IF('資金計画'!F37="","",'資金計画'!F37)</f>
      </c>
      <c r="H42" s="665">
        <f>IF('資金計画'!G37="","",'資金計画'!G37)</f>
      </c>
      <c r="I42" s="666">
        <f>IF('資金計画'!H37="","",'資金計画'!H37)</f>
      </c>
      <c r="J42" s="667">
        <f>'資金計画'!K59</f>
        <v>0</v>
      </c>
      <c r="K42" s="668">
        <f>'資金計画'!L59</f>
        <v>0</v>
      </c>
      <c r="L42" s="668">
        <f>'資金計画'!M59</f>
        <v>0</v>
      </c>
      <c r="M42" s="668">
        <f>'資金計画'!N59</f>
        <v>0</v>
      </c>
      <c r="N42" s="668">
        <f>'資金計画'!O59</f>
        <v>0</v>
      </c>
      <c r="O42" s="668">
        <f>'資金計画'!P59</f>
        <v>0</v>
      </c>
      <c r="P42" s="668">
        <f>'資金計画'!Q59</f>
        <v>0</v>
      </c>
      <c r="Q42" s="668">
        <f>'資金計画'!R59</f>
        <v>0</v>
      </c>
      <c r="R42" s="668">
        <f>'資金計画'!S59</f>
        <v>0</v>
      </c>
      <c r="S42" s="669">
        <f>'資金計画'!T59</f>
        <v>0</v>
      </c>
      <c r="T42" s="411"/>
    </row>
    <row r="43" spans="1:20" ht="18" customHeight="1">
      <c r="A43" s="407"/>
      <c r="B43" s="22" t="s">
        <v>38</v>
      </c>
      <c r="C43" s="20" t="s">
        <v>205</v>
      </c>
      <c r="D43" s="75">
        <f>IF('資金計画'!D38="","",'資金計画'!D38)</f>
      </c>
      <c r="E43" s="333"/>
      <c r="F43" s="333"/>
      <c r="G43" s="664">
        <f>IF('資金計画'!F38="","",'資金計画'!F38)</f>
      </c>
      <c r="H43" s="665">
        <f>IF('資金計画'!G38="","",'資金計画'!G38)</f>
      </c>
      <c r="I43" s="666">
        <f>IF('資金計画'!H38="","",'資金計画'!H38)</f>
      </c>
      <c r="J43" s="667">
        <f>'資金計画'!K60</f>
        <v>0</v>
      </c>
      <c r="K43" s="670">
        <f>'資金計画'!L60</f>
        <v>0</v>
      </c>
      <c r="L43" s="670">
        <f>'資金計画'!M60</f>
        <v>0</v>
      </c>
      <c r="M43" s="670">
        <f>'資金計画'!N60</f>
        <v>0</v>
      </c>
      <c r="N43" s="670">
        <f>'資金計画'!O60</f>
        <v>0</v>
      </c>
      <c r="O43" s="670">
        <f>'資金計画'!P60</f>
        <v>0</v>
      </c>
      <c r="P43" s="670">
        <f>'資金計画'!Q60</f>
        <v>0</v>
      </c>
      <c r="Q43" s="670">
        <f>'資金計画'!R60</f>
        <v>0</v>
      </c>
      <c r="R43" s="670">
        <f>'資金計画'!S60</f>
        <v>0</v>
      </c>
      <c r="S43" s="669">
        <f>'資金計画'!T60</f>
        <v>0</v>
      </c>
      <c r="T43" s="411"/>
    </row>
    <row r="44" spans="1:20" ht="18" customHeight="1">
      <c r="A44" s="407"/>
      <c r="B44" s="22" t="s">
        <v>39</v>
      </c>
      <c r="C44" s="20" t="s">
        <v>206</v>
      </c>
      <c r="D44" s="75">
        <f>IF('資金計画'!D39="","",'資金計画'!D39)</f>
      </c>
      <c r="E44" s="333"/>
      <c r="F44" s="333"/>
      <c r="G44" s="664">
        <f>IF('資金計画'!F39="","",'資金計画'!F39)</f>
      </c>
      <c r="H44" s="665">
        <f>IF('資金計画'!G39="","",'資金計画'!G39)</f>
      </c>
      <c r="I44" s="666">
        <f>IF('資金計画'!H39="","",'資金計画'!H39)</f>
      </c>
      <c r="J44" s="667">
        <f>'資金計画'!K61</f>
        <v>0</v>
      </c>
      <c r="K44" s="670">
        <f>'資金計画'!L61</f>
        <v>0</v>
      </c>
      <c r="L44" s="670">
        <f>'資金計画'!M61</f>
        <v>0</v>
      </c>
      <c r="M44" s="670">
        <f>'資金計画'!N61</f>
        <v>0</v>
      </c>
      <c r="N44" s="670">
        <f>'資金計画'!O61</f>
        <v>0</v>
      </c>
      <c r="O44" s="670">
        <f>'資金計画'!P61</f>
        <v>0</v>
      </c>
      <c r="P44" s="670">
        <f>'資金計画'!Q61</f>
        <v>0</v>
      </c>
      <c r="Q44" s="670">
        <f>'資金計画'!R61</f>
        <v>0</v>
      </c>
      <c r="R44" s="670">
        <f>'資金計画'!S61</f>
        <v>0</v>
      </c>
      <c r="S44" s="669">
        <f>'資金計画'!T61</f>
        <v>0</v>
      </c>
      <c r="T44" s="411"/>
    </row>
    <row r="45" spans="1:20" ht="18" customHeight="1">
      <c r="A45" s="407"/>
      <c r="B45" s="22" t="s">
        <v>40</v>
      </c>
      <c r="C45" s="20" t="s">
        <v>207</v>
      </c>
      <c r="D45" s="75">
        <f>IF('資金計画'!D40="","",'資金計画'!D40)</f>
      </c>
      <c r="E45" s="333"/>
      <c r="F45" s="333"/>
      <c r="G45" s="664">
        <f>IF('資金計画'!F40="","",'資金計画'!F40)</f>
      </c>
      <c r="H45" s="665">
        <f>IF('資金計画'!G40="","",'資金計画'!G40)</f>
      </c>
      <c r="I45" s="666">
        <f>IF('資金計画'!H40="","",'資金計画'!H40)</f>
      </c>
      <c r="J45" s="667">
        <f>'資金計画'!K62</f>
        <v>0</v>
      </c>
      <c r="K45" s="670">
        <f>'資金計画'!L62</f>
        <v>0</v>
      </c>
      <c r="L45" s="670">
        <f>'資金計画'!M62</f>
        <v>0</v>
      </c>
      <c r="M45" s="670">
        <f>'資金計画'!N62</f>
        <v>0</v>
      </c>
      <c r="N45" s="670">
        <f>'資金計画'!O62</f>
        <v>0</v>
      </c>
      <c r="O45" s="670">
        <f>'資金計画'!P62</f>
        <v>0</v>
      </c>
      <c r="P45" s="670">
        <f>'資金計画'!Q62</f>
        <v>0</v>
      </c>
      <c r="Q45" s="670">
        <f>'資金計画'!R62</f>
        <v>0</v>
      </c>
      <c r="R45" s="670">
        <f>'資金計画'!S62</f>
        <v>0</v>
      </c>
      <c r="S45" s="669">
        <f>'資金計画'!T62</f>
        <v>0</v>
      </c>
      <c r="T45" s="411"/>
    </row>
    <row r="46" spans="1:20" ht="18" customHeight="1">
      <c r="A46" s="407"/>
      <c r="B46" s="22" t="s">
        <v>32</v>
      </c>
      <c r="C46" s="20" t="s">
        <v>208</v>
      </c>
      <c r="D46" s="75">
        <f>IF('資金計画'!D41="","",'資金計画'!D41)</f>
      </c>
      <c r="E46" s="333"/>
      <c r="F46" s="333"/>
      <c r="G46" s="664">
        <f>IF('資金計画'!F41="","",'資金計画'!F41)</f>
      </c>
      <c r="H46" s="665">
        <f>IF('資金計画'!G41="","",'資金計画'!G41)</f>
      </c>
      <c r="I46" s="666">
        <f>IF('資金計画'!H41="","",'資金計画'!H41)</f>
      </c>
      <c r="J46" s="667">
        <f>'資金計画'!K63</f>
        <v>0</v>
      </c>
      <c r="K46" s="670">
        <f>'資金計画'!L63</f>
        <v>0</v>
      </c>
      <c r="L46" s="670">
        <f>'資金計画'!M63</f>
        <v>0</v>
      </c>
      <c r="M46" s="670">
        <f>'資金計画'!N63</f>
        <v>0</v>
      </c>
      <c r="N46" s="670">
        <f>'資金計画'!O63</f>
        <v>0</v>
      </c>
      <c r="O46" s="670">
        <f>'資金計画'!P63</f>
        <v>0</v>
      </c>
      <c r="P46" s="670">
        <f>'資金計画'!Q63</f>
        <v>0</v>
      </c>
      <c r="Q46" s="670">
        <f>'資金計画'!R63</f>
        <v>0</v>
      </c>
      <c r="R46" s="670">
        <f>'資金計画'!S63</f>
        <v>0</v>
      </c>
      <c r="S46" s="669">
        <f>'資金計画'!T63</f>
        <v>0</v>
      </c>
      <c r="T46" s="411"/>
    </row>
    <row r="47" spans="1:20" ht="18" customHeight="1">
      <c r="A47" s="407"/>
      <c r="B47" s="22" t="s">
        <v>73</v>
      </c>
      <c r="C47" s="20" t="s">
        <v>209</v>
      </c>
      <c r="D47" s="75">
        <f>IF('資金計画'!D42="","",'資金計画'!D42)</f>
      </c>
      <c r="E47" s="333"/>
      <c r="F47" s="333"/>
      <c r="G47" s="664">
        <f>IF('資金計画'!F42="","",'資金計画'!F42)</f>
      </c>
      <c r="H47" s="665">
        <f>IF('資金計画'!G42="","",'資金計画'!G42)</f>
      </c>
      <c r="I47" s="666">
        <f>IF('資金計画'!H42="","",'資金計画'!H42)</f>
      </c>
      <c r="J47" s="667">
        <f>'資金計画'!K64</f>
        <v>0</v>
      </c>
      <c r="K47" s="670">
        <f>'資金計画'!L64</f>
        <v>0</v>
      </c>
      <c r="L47" s="670">
        <f>'資金計画'!M64</f>
        <v>0</v>
      </c>
      <c r="M47" s="670">
        <f>'資金計画'!N64</f>
        <v>0</v>
      </c>
      <c r="N47" s="670">
        <f>'資金計画'!O64</f>
        <v>0</v>
      </c>
      <c r="O47" s="670">
        <f>'資金計画'!P64</f>
        <v>0</v>
      </c>
      <c r="P47" s="670">
        <f>'資金計画'!Q64</f>
        <v>0</v>
      </c>
      <c r="Q47" s="670">
        <f>'資金計画'!R64</f>
        <v>0</v>
      </c>
      <c r="R47" s="670">
        <f>'資金計画'!S64</f>
        <v>0</v>
      </c>
      <c r="S47" s="669">
        <f>'資金計画'!T64</f>
        <v>0</v>
      </c>
      <c r="T47" s="411"/>
    </row>
    <row r="48" spans="1:20" ht="18" customHeight="1">
      <c r="A48" s="407"/>
      <c r="B48" s="22" t="s">
        <v>74</v>
      </c>
      <c r="C48" s="20" t="s">
        <v>210</v>
      </c>
      <c r="D48" s="75">
        <f>IF('資金計画'!D43="","",'資金計画'!D43)</f>
      </c>
      <c r="E48" s="333"/>
      <c r="F48" s="333"/>
      <c r="G48" s="664">
        <f>IF('資金計画'!F43="","",'資金計画'!F43)</f>
      </c>
      <c r="H48" s="665">
        <f>IF('資金計画'!G43="","",'資金計画'!G43)</f>
      </c>
      <c r="I48" s="666">
        <f>IF('資金計画'!H43="","",'資金計画'!H43)</f>
      </c>
      <c r="J48" s="667">
        <f>'資金計画'!K65</f>
        <v>0</v>
      </c>
      <c r="K48" s="670">
        <f>'資金計画'!L65</f>
        <v>0</v>
      </c>
      <c r="L48" s="670">
        <f>'資金計画'!M65</f>
        <v>0</v>
      </c>
      <c r="M48" s="670">
        <f>'資金計画'!N65</f>
        <v>0</v>
      </c>
      <c r="N48" s="670">
        <f>'資金計画'!O65</f>
        <v>0</v>
      </c>
      <c r="O48" s="670">
        <f>'資金計画'!P65</f>
        <v>0</v>
      </c>
      <c r="P48" s="670">
        <f>'資金計画'!Q65</f>
        <v>0</v>
      </c>
      <c r="Q48" s="670">
        <f>'資金計画'!R65</f>
        <v>0</v>
      </c>
      <c r="R48" s="670">
        <f>'資金計画'!S65</f>
        <v>0</v>
      </c>
      <c r="S48" s="669">
        <f>'資金計画'!T65</f>
        <v>0</v>
      </c>
      <c r="T48" s="411"/>
    </row>
    <row r="49" spans="1:20" ht="18" customHeight="1">
      <c r="A49" s="407"/>
      <c r="B49" s="22" t="s">
        <v>75</v>
      </c>
      <c r="C49" s="20" t="s">
        <v>211</v>
      </c>
      <c r="D49" s="75">
        <f>IF('資金計画'!D44="","",'資金計画'!D44)</f>
      </c>
      <c r="E49" s="333"/>
      <c r="F49" s="333"/>
      <c r="G49" s="664">
        <f>IF('資金計画'!F44="","",'資金計画'!F44)</f>
      </c>
      <c r="H49" s="665">
        <f>IF('資金計画'!G44="","",'資金計画'!G44)</f>
      </c>
      <c r="I49" s="666">
        <f>IF('資金計画'!H44="","",'資金計画'!H44)</f>
      </c>
      <c r="J49" s="667">
        <f>'資金計画'!K66</f>
        <v>0</v>
      </c>
      <c r="K49" s="670">
        <f>'資金計画'!L66</f>
        <v>0</v>
      </c>
      <c r="L49" s="670">
        <f>'資金計画'!M66</f>
        <v>0</v>
      </c>
      <c r="M49" s="670">
        <f>'資金計画'!N66</f>
        <v>0</v>
      </c>
      <c r="N49" s="670">
        <f>'資金計画'!O66</f>
        <v>0</v>
      </c>
      <c r="O49" s="670">
        <f>'資金計画'!P66</f>
        <v>0</v>
      </c>
      <c r="P49" s="670">
        <f>'資金計画'!Q66</f>
        <v>0</v>
      </c>
      <c r="Q49" s="670">
        <f>'資金計画'!R66</f>
        <v>0</v>
      </c>
      <c r="R49" s="670">
        <f>'資金計画'!S66</f>
        <v>0</v>
      </c>
      <c r="S49" s="669">
        <f>'資金計画'!T66</f>
        <v>0</v>
      </c>
      <c r="T49" s="411"/>
    </row>
    <row r="50" spans="1:20" ht="18" customHeight="1">
      <c r="A50" s="407"/>
      <c r="B50" s="22" t="s">
        <v>76</v>
      </c>
      <c r="C50" s="20" t="s">
        <v>212</v>
      </c>
      <c r="D50" s="75">
        <f>IF('資金計画'!D45="","",'資金計画'!D45)</f>
      </c>
      <c r="E50" s="333"/>
      <c r="F50" s="333"/>
      <c r="G50" s="664">
        <f>IF('資金計画'!F45="","",'資金計画'!F45)</f>
      </c>
      <c r="H50" s="665">
        <f>IF('資金計画'!G45="","",'資金計画'!G45)</f>
      </c>
      <c r="I50" s="666">
        <f>IF('資金計画'!H45="","",'資金計画'!H45)</f>
      </c>
      <c r="J50" s="667">
        <f>'資金計画'!K67</f>
        <v>0</v>
      </c>
      <c r="K50" s="670">
        <f>'資金計画'!L67</f>
        <v>0</v>
      </c>
      <c r="L50" s="670">
        <f>'資金計画'!M67</f>
        <v>0</v>
      </c>
      <c r="M50" s="670">
        <f>'資金計画'!N67</f>
        <v>0</v>
      </c>
      <c r="N50" s="670">
        <f>'資金計画'!O67</f>
        <v>0</v>
      </c>
      <c r="O50" s="670">
        <f>'資金計画'!P67</f>
        <v>0</v>
      </c>
      <c r="P50" s="670">
        <f>'資金計画'!Q67</f>
        <v>0</v>
      </c>
      <c r="Q50" s="670">
        <f>'資金計画'!R67</f>
        <v>0</v>
      </c>
      <c r="R50" s="670">
        <f>'資金計画'!S67</f>
        <v>0</v>
      </c>
      <c r="S50" s="669">
        <f>'資金計画'!T67</f>
        <v>0</v>
      </c>
      <c r="T50" s="411"/>
    </row>
    <row r="51" spans="1:20" ht="18" customHeight="1">
      <c r="A51" s="407"/>
      <c r="B51" s="22"/>
      <c r="C51" s="20" t="s">
        <v>213</v>
      </c>
      <c r="D51" s="75">
        <f>IF('資金計画'!D46="","",'資金計画'!D46)</f>
      </c>
      <c r="E51" s="334"/>
      <c r="F51" s="334"/>
      <c r="G51" s="664">
        <f>IF('資金計画'!F46="","",'資金計画'!F46)</f>
      </c>
      <c r="H51" s="665">
        <f>IF('資金計画'!G46="","",'資金計画'!G46)</f>
      </c>
      <c r="I51" s="666">
        <f>IF('資金計画'!H46="","",'資金計画'!H46)</f>
      </c>
      <c r="J51" s="671">
        <f>'資金計画'!K68</f>
        <v>0</v>
      </c>
      <c r="K51" s="672">
        <f>'資金計画'!L68</f>
        <v>0</v>
      </c>
      <c r="L51" s="672">
        <f>'資金計画'!M68</f>
        <v>0</v>
      </c>
      <c r="M51" s="672">
        <f>'資金計画'!N68</f>
        <v>0</v>
      </c>
      <c r="N51" s="672">
        <f>'資金計画'!O68</f>
        <v>0</v>
      </c>
      <c r="O51" s="672">
        <f>'資金計画'!P68</f>
        <v>0</v>
      </c>
      <c r="P51" s="672">
        <f>'資金計画'!Q68</f>
        <v>0</v>
      </c>
      <c r="Q51" s="672">
        <f>'資金計画'!R68</f>
        <v>0</v>
      </c>
      <c r="R51" s="672">
        <f>'資金計画'!S68</f>
        <v>0</v>
      </c>
      <c r="S51" s="673">
        <f>'資金計画'!T68</f>
        <v>0</v>
      </c>
      <c r="T51" s="411"/>
    </row>
    <row r="52" spans="1:20" ht="18" customHeight="1" thickBot="1">
      <c r="A52" s="406"/>
      <c r="B52" s="35"/>
      <c r="C52" s="119" t="s">
        <v>77</v>
      </c>
      <c r="D52" s="120"/>
      <c r="E52" s="120"/>
      <c r="F52" s="120" t="s">
        <v>215</v>
      </c>
      <c r="G52" s="674"/>
      <c r="H52" s="675"/>
      <c r="I52" s="676"/>
      <c r="J52" s="677">
        <f>SUM(J40:J51)</f>
        <v>0</v>
      </c>
      <c r="K52" s="678">
        <f aca="true" t="shared" si="8" ref="K52:S52">SUM(K40:K51)</f>
        <v>0</v>
      </c>
      <c r="L52" s="678">
        <f t="shared" si="8"/>
        <v>0</v>
      </c>
      <c r="M52" s="678">
        <f t="shared" si="8"/>
        <v>0</v>
      </c>
      <c r="N52" s="678">
        <f t="shared" si="8"/>
        <v>0</v>
      </c>
      <c r="O52" s="678">
        <f t="shared" si="8"/>
        <v>0</v>
      </c>
      <c r="P52" s="678">
        <f t="shared" si="8"/>
        <v>0</v>
      </c>
      <c r="Q52" s="678">
        <f t="shared" si="8"/>
        <v>0</v>
      </c>
      <c r="R52" s="678">
        <f t="shared" si="8"/>
        <v>0</v>
      </c>
      <c r="S52" s="679">
        <f t="shared" si="8"/>
        <v>0</v>
      </c>
      <c r="T52" s="406"/>
    </row>
    <row r="53" spans="1:20" ht="18" customHeight="1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375" t="s">
        <v>146</v>
      </c>
      <c r="T53" s="406"/>
    </row>
  </sheetData>
  <sheetProtection sheet="1" objects="1" scenarios="1"/>
  <mergeCells count="2">
    <mergeCell ref="R5:S5"/>
    <mergeCell ref="H5:I5"/>
  </mergeCells>
  <dataValidations count="2">
    <dataValidation type="whole" allowBlank="1" showInputMessage="1" showErrorMessage="1" sqref="G17:S18 G20:I20 G24:S25 G28:I28">
      <formula1>0</formula1>
      <formula2>999999999</formula2>
    </dataValidation>
    <dataValidation type="whole" allowBlank="1" showInputMessage="1" showErrorMessage="1" sqref="G32:S36">
      <formula1>-999999999</formula1>
      <formula2>999999999</formula2>
    </dataValidation>
  </dataValidation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株式会社青森銀行</dc:creator>
  <cp:keywords/>
  <dc:description/>
  <cp:lastModifiedBy>株式会社青森銀行</cp:lastModifiedBy>
  <cp:lastPrinted>2011-03-29T00:12:32Z</cp:lastPrinted>
  <dcterms:created xsi:type="dcterms:W3CDTF">2011-03-10T05:40:29Z</dcterms:created>
  <dcterms:modified xsi:type="dcterms:W3CDTF">2011-03-29T06:55:36Z</dcterms:modified>
  <cp:category/>
  <cp:version/>
  <cp:contentType/>
  <cp:contentStatus/>
</cp:coreProperties>
</file>